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33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8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8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8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<sst xmlns="http://schemas.openxmlformats.org/spreadsheetml/2006/main" count="3462" uniqueCount="1950">
  <si>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</si>
  <si>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</si>
  <si>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</si>
  <si>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</si>
  <si>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</si>
  <si>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</si>
  <si>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</si>
  <si>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</si>
  <si>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</si>
  <si>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</si>
  <si>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</si>
  <si>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</si>
  <si>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</si>
  <si>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</si>
  <si>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</si>
  <si>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</si>
  <si>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</si>
  <si>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</si>
  <si>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</si>
  <si>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</si>
  <si>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</si>
  <si>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</si>
  <si>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</si>
  <si>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</si>
  <si>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</si>
  <si>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</si>
  <si>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</si>
  <si>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</si>
  <si>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</si>
  <si>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</si>
  <si>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</si>
  <si>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</si>
  <si>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</si>
  <si>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</si>
  <si>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</si>
  <si>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</si>
  <si>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</si>
  <si>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</si>
  <si>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</si>
  <si>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</si>
  <si>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</si>
  <si>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</si>
  <si>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</si>
  <si>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</si>
  <si>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</si>
  <si>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</si>
  <si>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</si>
  <si>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</si>
  <si>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</si>
  <si>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</si>
  <si>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</si>
  <si>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</si>
  <si>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</si>
  <si>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</si>
  <si>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</si>
  <si>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</si>
  <si>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</si>
  <si>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</si>
  <si>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</si>
  <si>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</si>
  <si>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</si>
  <si>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</si>
  <si>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</si>
  <si>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</si>
  <si>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</si>
  <si>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</si>
  <si>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</si>
  <si>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</si>
  <si>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</si>
  <si>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</si>
  <si>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</si>
  <si>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</si>
  <si>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</si>
  <si>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</si>
  <si>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</si>
  <si>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</si>
  <si>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</si>
  <si>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</si>
  <si>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</si>
  <si>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</si>
  <si>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</si>
  <si>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</si>
  <si>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</si>
  <si>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</si>
  <si>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</si>
  <si>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</si>
  <si>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</si>
  <si>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</si>
  <si>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</si>
  <si>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</si>
  <si>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</si>
  <si>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</si>
  <si>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</si>
  <si>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</si>
  <si>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</si>
  <si>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</si>
  <si>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</si>
  <si>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</si>
  <si>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</si>
  <si>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</si>
  <si>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</si>
  <si>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</si>
  <si>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</si>
  <si>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</si>
  <si>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</si>
  <si>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</si>
  <si>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</si>
  <si>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</si>
  <si>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</si>
  <si>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</si>
  <si>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</si>
  <si>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</si>
  <si>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</si>
  <si>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</si>
  <si>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</si>
  <si>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</si>
  <si>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</si>
  <si>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</si>
  <si>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</si>
  <si>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</si>
  <si>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</si>
  <si>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</si>
  <si>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</si>
  <si>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</si>
  <si>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</si>
  <si>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</si>
  <si>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</si>
  <si>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</si>
  <si>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</si>
  <si>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</si>
  <si>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</si>
  <si>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</si>
  <si>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</si>
  <si>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</si>
  <si>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</si>
  <si>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</si>
  <si>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</si>
  <si>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</si>
  <si>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</si>
  <si>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</si>
  <si>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</si>
  <si>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</si>
  <si>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</si>
  <si>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</si>
  <si>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</si>
  <si>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</si>
  <si>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</si>
  <si>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</si>
  <si>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</si>
  <si>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</si>
  <si>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</si>
  <si>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</si>
  <si>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</si>
  <si>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</si>
  <si>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</si>
  <si>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</si>
  <si>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</si>
  <si>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</si>
  <si>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</si>
  <si>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</si>
  <si>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</si>
  <si>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</si>
  <si>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</si>
  <si>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</si>
  <si>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</si>
  <si>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</si>
  <si>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</si>
  <si>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</si>
  <si>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</si>
  <si>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</si>
  <si>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</si>
  <si>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</si>
  <si>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</si>
  <si>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</si>
  <si>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</si>
  <si>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</si>
  <si>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</si>
  <si>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</si>
  <si>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</si>
  <si>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</si>
  <si>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</si>
  <si>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</si>
  <si>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</si>
  <si>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</si>
  <si>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</si>
  <si>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</si>
  <si>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</si>
  <si>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</si>
  <si>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</si>
  <si>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</si>
  <si>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</si>
  <si>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</si>
  <si>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</si>
  <si>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</si>
  <si>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</si>
  <si>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</si>
  <si>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</si>
  <si>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</si>
  <si>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</si>
  <si>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</si>
  <si>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</si>
  <si>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</si>
  <si>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</si>
  <si>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</si>
  <si>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</si>
  <si>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</si>
  <si>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</si>
  <si>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</si>
  <si>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</si>
  <si>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</si>
  <si>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</si>
  <si>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</si>
  <si>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</si>
  <si>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</si>
  <si>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</si>
  <si>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</si>
  <si>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</si>
  <si>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</si>
  <si>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</si>
  <si>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</si>
  <si>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</si>
  <si>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</si>
  <si>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</si>
  <si>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</si>
  <si>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</si>
  <si>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</si>
  <si>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</si>
  <si>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</si>
  <si>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</si>
  <si>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</si>
  <si>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</si>
  <si>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</si>
  <si>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</si>
  <si>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</si>
  <si>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</si>
  <si>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</si>
  <si>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</si>
  <si>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</si>
  <si>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</si>
  <si>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</si>
  <si>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</si>
  <si>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</si>
  <si>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</si>
  <si>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</si>
  <si>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</si>
  <si>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</si>
  <si>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</si>
  <si>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</si>
  <si>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</si>
  <si>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</si>
  <si>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</si>
  <si>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</si>
  <si>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</si>
  <si>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</si>
  <si>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</si>
  <si>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</si>
  <si>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</si>
  <si>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</si>
  <si>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</si>
  <si>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</si>
  <si>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</si>
  <si>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</si>
  <si>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</si>
  <si>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</si>
  <si>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</si>
  <si>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</si>
  <si>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</si>
  <si>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</si>
  <si>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</si>
  <si>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</si>
  <si>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</si>
  <si>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</si>
  <si>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</si>
  <si>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</si>
  <si>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</si>
  <si>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</si>
  <si>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</si>
  <si>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</si>
  <si>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</si>
  <si>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</si>
  <si>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</si>
  <si>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</si>
  <si>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</si>
  <si>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</si>
  <si>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</si>
  <si>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</si>
  <si>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</si>
  <si>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</si>
  <si>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</si>
  <si>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</si>
  <si>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</si>
  <si>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</si>
  <si>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</si>
  <si>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</si>
  <si>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</si>
  <si>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</si>
  <si>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</si>
  <si>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</si>
  <si>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</si>
  <si>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</si>
  <si>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</si>
  <si>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</si>
  <si>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</si>
  <si>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</si>
  <si>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</si>
  <si>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</si>
  <si>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</si>
  <si>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</si>
  <si>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</si>
  <si>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</si>
  <si>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</si>
  <si>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</si>
  <si>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</si>
  <si>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</si>
  <si>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</si>
  <si>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</si>
  <si>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</si>
  <si>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</si>
  <si>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</si>
  <si>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</si>
  <si>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</si>
  <si>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</si>
  <si>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</si>
  <si>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</si>
  <si>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</si>
  <si>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</si>
  <si>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</si>
  <si>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</si>
  <si>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</si>
  <si>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</si>
  <si>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</si>
  <si>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</si>
  <si>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</si>
  <si>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</si>
  <si>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</si>
  <si>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</si>
  <si>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</si>
  <si>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</si>
  <si>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</si>
  <si>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</si>
  <si>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</si>
  <si>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</si>
  <si>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</si>
  <si>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</si>
  <si>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</si>
  <si>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</si>
  <si>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</si>
  <si>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</si>
  <si>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</si>
  <si>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</si>
  <si>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</si>
  <si>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</si>
  <si>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</si>
  <si>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</si>
  <si>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</si>
  <si>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</si>
  <si>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</si>
  <si>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</si>
  <si>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</si>
  <si>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</si>
  <si>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</si>
  <si>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</si>
  <si>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</si>
  <si>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</si>
  <si>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</si>
  <si>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</si>
  <si>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</si>
  <si>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</si>
  <si>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</si>
  <si>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</si>
  <si>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</si>
  <si>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</si>
  <si>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</si>
  <si>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</si>
  <si>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</si>
  <si>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</si>
  <si>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</si>
  <si>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</si>
  <si>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</si>
  <si>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</si>
  <si>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</si>
  <si>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</si>
  <si>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</si>
  <si>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</si>
  <si>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</si>
  <si>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</si>
  <si>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</si>
  <si>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</si>
  <si>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</si>
  <si>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</si>
  <si>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</si>
  <si>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</si>
  <si>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</si>
  <si>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</si>
  <si>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</si>
  <si>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</si>
  <si>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</si>
  <si>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</si>
  <si>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</si>
  <si>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</si>
  <si>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</si>
  <si>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</si>
  <si>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</si>
  <si>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</si>
  <si>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</si>
  <si>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</si>
  <si>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</si>
  <si>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</si>
  <si>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</si>
  <si>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</si>
  <si>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</si>
  <si>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</si>
  <si>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</si>
  <si>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</si>
  <si>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</si>
  <si>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</si>
  <si>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</si>
  <si>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</si>
  <si>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</si>
  <si>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</si>
  <si>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</si>
  <si>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</si>
  <si>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</si>
  <si>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</si>
  <si>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</si>
  <si>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</si>
  <si>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</si>
  <si>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</si>
  <si>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</si>
  <si>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</si>
  <si>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</si>
  <si>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</si>
  <si>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</si>
  <si>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</si>
  <si>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</si>
  <si>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</si>
  <si>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</si>
  <si>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</si>
  <si>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</si>
  <si>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</si>
  <si>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</si>
  <si>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</si>
  <si>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</si>
  <si>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</si>
  <si>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</si>
  <si>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</si>
  <si>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</si>
  <si>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</si>
  <si>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</si>
  <si>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</si>
  <si>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</si>
  <si>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</si>
  <si>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</si>
  <si>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</si>
  <si>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</si>
  <si>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</si>
  <si>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</si>
  <si>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</si>
  <si>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</si>
  <si>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</si>
  <si>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</si>
  <si>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</si>
  <si>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</si>
  <si>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</si>
  <si>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</si>
  <si>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</si>
  <si>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</si>
  <si>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</si>
  <si>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</si>
  <si>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</si>
  <si>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</si>
  <si>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</si>
  <si>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</si>
  <si>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</si>
  <si>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</si>
  <si>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</si>
  <si>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</si>
  <si>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</si>
  <si>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</si>
  <si>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</si>
  <si>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</si>
  <si>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</si>
  <si>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</si>
  <si>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</si>
  <si>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</si>
  <si>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</si>
  <si>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</si>
  <si>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</si>
  <si>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</si>
  <si>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</si>
  <si>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</si>
  <si>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</si>
  <si>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</si>
  <si>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</si>
  <si>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</si>
  <si>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</si>
  <si>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</si>
  <si>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</si>
  <si>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</si>
  <si>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</si>
  <si>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</si>
  <si>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</si>
  <si>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</si>
  <si>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</si>
  <si>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</si>
  <si>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</si>
  <si>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</si>
  <si>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</si>
  <si>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</si>
  <si>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</si>
  <si>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</si>
  <si>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</si>
  <si>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</si>
  <si>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</si>
  <si>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</si>
  <si>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</si>
  <si>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</si>
  <si>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</si>
  <si>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</si>
  <si>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</si>
  <si>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</si>
  <si>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</si>
  <si>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</si>
  <si>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</si>
  <si>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</si>
  <si>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</si>
  <si>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</si>
  <si>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</si>
  <si>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</si>
  <si>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</si>
  <si>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</si>
  <si>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</si>
  <si>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</si>
  <si>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</si>
  <si>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</si>
  <si>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</si>
  <si>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</si>
  <si>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</si>
  <si>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</si>
  <si>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</si>
  <si>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</si>
  <si>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</si>
  <si>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</si>
  <si>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</si>
  <si>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</si>
  <si>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</si>
  <si>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</si>
  <si>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</si>
  <si>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</si>
  <si>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</si>
  <si>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</si>
  <si>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</si>
  <si>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</si>
  <si>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</si>
  <si>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</si>
  <si>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</si>
  <si>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</si>
  <si>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</si>
  <si>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</si>
  <si>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</si>
  <si>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</si>
  <si>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</si>
  <si>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</si>
  <si>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</si>
  <si>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</si>
  <si>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</si>
  <si>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</si>
  <si>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</si>
  <si>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</si>
  <si>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</si>
  <si>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</si>
  <si>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</si>
  <si>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</si>
  <si>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</si>
  <si>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</si>
  <si>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</si>
  <si>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</si>
  <si>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</si>
  <si>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</si>
  <si>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</si>
  <si>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</si>
  <si>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</si>
  <si>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</si>
  <si>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</si>
  <si>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</si>
  <si>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</si>
  <si>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</si>
  <si>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</si>
  <si>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</si>
  <si>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</si>
  <si>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</si>
  <si>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</si>
  <si>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</si>
  <si>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</si>
  <si>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</si>
  <si>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</si>
  <si>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</si>
  <si>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</si>
  <si>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</si>
  <si>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</si>
  <si>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</si>
  <si>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</si>
  <si>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</si>
  <si>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</si>
  <si>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</si>
  <si>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</si>
  <si>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</si>
  <si>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</si>
  <si>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</si>
  <si>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</si>
  <si>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</si>
  <si>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</si>
  <si>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</si>
  <si>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</si>
  <si>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</si>
  <si>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</si>
  <si>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</si>
  <si>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</si>
  <si>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</si>
  <si>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</si>
  <si>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</si>
  <si>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</si>
  <si>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</si>
  <si>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</si>
  <si>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</si>
  <si>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</si>
  <si>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</si>
  <si>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</si>
  <si>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</si>
  <si>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</si>
  <si>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</si>
  <si>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</si>
  <si>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</si>
  <si>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</si>
  <si>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</si>
  <si>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</si>
  <si>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</si>
  <si>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</si>
  <si>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</si>
  <si>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</si>
  <si>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</si>
  <si>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</si>
  <si>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</si>
  <si>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</si>
  <si>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</si>
  <si>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</si>
  <si>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</si>
  <si>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</si>
  <si>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</si>
  <si>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</si>
  <si>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</si>
  <si>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</si>
  <si>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</si>
  <si>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</si>
  <si>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</si>
  <si>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</si>
  <si>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</si>
  <si>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</si>
  <si>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</si>
  <si>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</si>
  <si>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</si>
  <si>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</si>
  <si>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</si>
  <si>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</si>
  <si>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</si>
  <si>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</si>
  <si>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</si>
  <si>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</si>
  <si>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</si>
  <si>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</si>
  <si>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</si>
  <si>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</si>
  <si>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</si>
  <si>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</si>
  <si>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</si>
  <si>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</si>
  <si>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</si>
  <si>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</si>
  <si>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</si>
  <si>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</si>
  <si>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</si>
  <si>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</si>
  <si>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</si>
  <si>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</si>
  <si>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</si>
  <si>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</si>
  <si>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</si>
  <si>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</si>
  <si>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</si>
  <si>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</si>
  <si>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</si>
  <si>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</si>
  <si>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</si>
  <si>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</si>
  <si>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</si>
  <si>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</si>
  <si>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</si>
  <si>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</si>
  <si>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</si>
  <si>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</si>
  <si>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</si>
  <si>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</si>
  <si>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</si>
  <si>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</si>
  <si>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</si>
  <si>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</si>
  <si>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</si>
  <si>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</si>
  <si>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</si>
  <si>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</si>
  <si>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</si>
  <si>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</si>
  <si>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</si>
  <si>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</si>
  <si>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</si>
  <si>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</si>
  <si>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</si>
  <si>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</si>
  <si>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</si>
  <si>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</si>
  <si>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</si>
  <si>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</si>
  <si>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</si>
  <si>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</si>
  <si>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</si>
  <si>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</si>
  <si>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</si>
  <si>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</si>
  <si>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</si>
  <si>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</si>
  <si>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</si>
  <si>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</si>
  <si>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</si>
  <si>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</si>
  <si>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</si>
  <si>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</si>
  <si>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</si>
  <si>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</si>
  <si>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</si>
  <si>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</si>
  <si>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</si>
  <si>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</si>
  <si>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</si>
  <si>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</si>
  <si>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</si>
  <si>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</si>
  <si>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</si>
  <si>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</si>
  <si>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</si>
  <si>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</si>
  <si>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</si>
  <si>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</si>
  <si>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</si>
  <si>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</si>
  <si>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</si>
  <si>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</si>
  <si>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</si>
  <si>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</si>
  <si>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</si>
  <si>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</si>
  <si>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</si>
  <si>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</si>
  <si>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</si>
  <si>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</si>
  <si>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</si>
  <si>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</si>
  <si>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</si>
  <si>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</si>
  <si>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</si>
  <si>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</si>
  <si>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</si>
  <si>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</si>
  <si>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</si>
  <si>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</si>
  <si>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</si>
  <si>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</si>
  <si>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</si>
  <si>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</si>
  <si>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</si>
  <si>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</si>
  <si>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</si>
  <si>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</si>
  <si>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</si>
  <si>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</si>
  <si>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</si>
  <si>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</si>
  <si>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</si>
  <si>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</si>
  <si>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</si>
  <si>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</si>
  <si>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</si>
  <si>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</si>
  <si>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</si>
  <si>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</si>
  <si>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</si>
  <si>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</si>
  <si>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</si>
  <si>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</si>
  <si>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</si>
  <si>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</si>
  <si>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</si>
  <si>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</si>
  <si>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</si>
  <si>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</si>
  <si>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</si>
  <si>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</si>
  <si>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</si>
  <si>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</si>
  <si>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</si>
  <si>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</si>
  <si>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</si>
  <si>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</si>
  <si>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</si>
  <si>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</si>
  <si>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</si>
  <si>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</si>
  <si>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</si>
  <si>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</si>
  <si>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</si>
  <si>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</si>
  <si>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</si>
  <si>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</si>
  <si>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</si>
  <si>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</si>
  <si>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</si>
  <si>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</si>
  <si>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</si>
  <si>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</si>
  <si>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</si>
  <si>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</si>
  <si>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</si>
  <si>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</si>
  <si>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</si>
  <si>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</si>
  <si>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</si>
  <si>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</si>
  <si>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</si>
  <si>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</si>
  <si>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</si>
  <si>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</si>
  <si>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</si>
  <si>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</si>
  <si>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</si>
  <si>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</si>
  <si>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</si>
  <si>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</si>
  <si>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</si>
  <si>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</si>
  <si>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</si>
  <si>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</si>
  <si>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</si>
  <si>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</si>
  <si>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</si>
  <si>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</si>
  <si>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</si>
  <si>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</si>
  <si>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</si>
  <si>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</si>
  <si>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</si>
  <si>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</si>
  <si>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</si>
  <si>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</si>
  <si>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</si>
  <si>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</si>
  <si>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</si>
  <si>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</si>
  <si>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</si>
  <si>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</si>
  <si>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</si>
  <si>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</si>
  <si>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</si>
  <si>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</si>
  <si>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</si>
  <si>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</si>
  <si>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</si>
  <si>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</si>
  <si>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</si>
  <si>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</si>
  <si>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</si>
  <si>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</si>
  <si>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</si>
  <si>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</si>
  <si>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</si>
  <si>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</si>
  <si>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</si>
  <si>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</si>
  <si>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</si>
  <si>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</si>
  <si>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</si>
  <si>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</si>
  <si>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</si>
  <si>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</si>
  <si>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</si>
  <si>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</si>
  <si>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</si>
  <si>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</si>
  <si>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</si>
  <si>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</si>
  <si>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</si>
  <si>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</si>
  <si>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</si>
  <si>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</si>
  <si>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</si>
  <si>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</si>
  <si>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</si>
  <si>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</si>
  <si>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</si>
  <si>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</si>
  <si>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</si>
  <si>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</si>
  <si>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</si>
  <si>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</si>
  <si>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</si>
  <si>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</si>
  <si>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</si>
  <si>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</si>
  <si>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</si>
  <si>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</si>
  <si>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</si>
  <si>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</si>
  <si>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</si>
  <si>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</si>
  <si>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</si>
  <si>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</si>
  <si>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</si>
  <si>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</si>
  <si>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</si>
  <si>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</si>
  <si>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</si>
  <si>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</si>
  <si>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</si>
  <si>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</si>
  <si>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</si>
  <si>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</si>
  <si>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</si>
  <si>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</si>
  <si>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</si>
  <si>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</si>
  <si>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</si>
  <si>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</si>
  <si>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</si>
  <si>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</si>
  <si>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</si>
  <si>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</si>
  <si>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</si>
  <si>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</si>
  <si>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</si>
  <si>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</si>
  <si>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</si>
  <si>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</si>
  <si>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</si>
  <si>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</si>
  <si>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</si>
  <si>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</si>
  <si>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</si>
  <si>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</si>
  <si>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</si>
  <si>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</si>
  <si>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</si>
  <si>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</si>
  <si>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</si>
  <si>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</si>
  <si>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</si>
  <si>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</si>
  <si>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</si>
  <si>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</si>
  <si>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</si>
  <si>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</si>
  <si>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</si>
  <si>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</si>
  <si>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</si>
  <si>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</si>
  <si>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</si>
  <si>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</si>
  <si>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</si>
  <si>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</si>
  <si>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</si>
  <si>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</si>
  <si>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</si>
  <si>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</si>
  <si>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</si>
  <si>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</si>
  <si>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</si>
  <si>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</si>
  <si>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</si>
  <si>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</si>
  <si>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</si>
  <si>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</si>
  <si>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</si>
  <si>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</si>
  <si>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</si>
  <si>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</si>
  <si>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</si>
  <si>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</si>
  <si>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</si>
  <si>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</si>
  <si>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</si>
  <si>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</si>
  <si>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</si>
  <si>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</si>
  <si>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</si>
  <si>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</si>
  <si>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</si>
  <si>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</si>
  <si>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</si>
  <si>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</si>
  <si>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</si>
  <si>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</si>
  <si>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</si>
  <si>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</si>
  <si>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</si>
  <si>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</si>
  <si>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</si>
  <si>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</si>
  <si>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</si>
  <si>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</si>
  <si>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</si>
  <si>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</si>
  <si>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</si>
  <si>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</si>
  <si>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</si>
  <si>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</si>
  <si>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</si>
  <si>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</si>
  <si>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</si>
  <si>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</si>
  <si>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</si>
  <si>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</si>
  <si>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</si>
  <si>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</si>
  <si>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</si>
  <si>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</si>
  <si>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</si>
  <si>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</si>
  <si>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</si>
  <si>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</si>
  <si>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</si>
  <si>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</si>
  <si>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</si>
  <si>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</si>
  <si>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</si>
  <si>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</si>
  <si>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</si>
  <si>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</si>
  <si>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</si>
  <si>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</si>
  <si>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</si>
  <si>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</si>
  <si>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</si>
  <si>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</si>
  <si>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</si>
  <si>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</si>
  <si>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</si>
  <si>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</si>
  <si>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</si>
  <si>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</si>
  <si>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</si>
  <si>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</si>
  <si>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</si>
  <si>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</si>
  <si>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</si>
  <si>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</si>
  <si>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</si>
  <si>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</si>
  <si>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</si>
  <si>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</si>
  <si>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</si>
  <si>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</si>
  <si>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</si>
  <si>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</si>
  <si>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</si>
  <si>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</si>
  <si>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</si>
  <si>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</si>
  <si>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</si>
  <si>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</si>
  <si>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</si>
  <si>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</si>
  <si>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</si>
  <si>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</si>
  <si>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</si>
  <si>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</si>
  <si>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</si>
  <si>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</si>
  <si>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</si>
  <si>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</si>
  <si>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</si>
  <si>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</si>
  <si>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</si>
  <si>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</si>
  <si>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</si>
  <si>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</si>
  <si>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</si>
  <si>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</si>
  <si>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</si>
  <si>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</si>
  <si>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</si>
  <si>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</si>
  <si>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</si>
  <si>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</si>
  <si>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</si>
  <si>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</si>
  <si>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</si>
  <si>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</si>
  <si>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</si>
  <si>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</si>
  <si>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</si>
  <si>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</si>
  <si>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</si>
  <si>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</si>
  <si>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</si>
  <si>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</si>
  <si>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</si>
  <si>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</si>
  <si>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</si>
  <si>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</si>
  <si>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</si>
  <si>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</si>
  <si>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</si>
  <si>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</si>
  <si>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</si>
  <si>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</si>
  <si>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</si>
  <si>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</si>
  <si>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</si>
  <si>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</si>
  <si>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</si>
  <si>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</si>
  <si>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</si>
  <si>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</si>
  <si>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</si>
  <si>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</si>
  <si>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</si>
  <si>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</si>
  <si>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</si>
  <si>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</si>
  <si>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</si>
  <si>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</si>
  <si>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</si>
  <si>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</si>
  <si>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</si>
  <si>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</si>
  <si>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</si>
  <si>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</si>
  <si>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</si>
  <si>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</si>
  <si>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</si>
  <si>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</si>
  <si>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</si>
  <si>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</si>
  <si>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</si>
  <si>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</si>
  <si>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</si>
  <si>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</si>
  <si>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</si>
  <si>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</si>
  <si>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</si>
  <si>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</si>
  <si>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</si>
  <si>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</si>
  <si>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</si>
  <si>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</si>
  <si>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</si>
  <si>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</si>
  <si>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</si>
  <si>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</si>
  <si>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</si>
  <si>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</si>
  <si>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</si>
  <si>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</si>
  <si>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</si>
  <si>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</si>
  <si>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</si>
  <si>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</si>
  <si>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</si>
  <si>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</si>
  <si>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</si>
  <si>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</si>
  <si>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</si>
  <si>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</si>
  <si>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</si>
  <si>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</si>
  <si>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</si>
  <si>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</si>
  <si>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</si>
  <si>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</si>
  <si>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</si>
  <si>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</si>
  <si>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</si>
  <si>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</si>
  <si>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</si>
  <si>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</si>
  <si>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</si>
  <si>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</si>
  <si>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</si>
  <si>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</si>
  <si>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</si>
  <si>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</si>
  <si>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</si>
  <si>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</si>
  <si>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</si>
  <si>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</si>
  <si>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</si>
  <si>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</si>
  <si>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</si>
  <si>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</si>
  <si>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</si>
  <si>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</si>
  <si>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</si>
  <si>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</si>
  <si>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</si>
  <si>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</si>
  <si>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</si>
  <si>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</si>
  <si>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</si>
  <si>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</si>
  <si>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</si>
  <si>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</si>
  <si>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</si>
  <si>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</si>
  <si>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</si>
  <si>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</si>
  <si>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</si>
  <si>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</si>
  <si>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</si>
  <si>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</si>
  <si>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</si>
  <si>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</si>
  <si>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</si>
  <si>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</si>
  <si>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</si>
  <si>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</si>
  <si>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</si>
  <si>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</si>
  <si>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</si>
  <si>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</si>
  <si>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</si>
  <si>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</si>
  <si>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</si>
  <si>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</si>
  <si>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</si>
  <si>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</si>
  <si>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</si>
  <si>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</si>
  <si>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</si>
  <si>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</si>
  <si>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</si>
  <si>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</si>
  <si>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</si>
  <si>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</si>
  <si>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</si>
  <si>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</si>
  <si>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</si>
  <si>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</si>
  <si>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</si>
  <si>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</si>
  <si>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</si>
  <si>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</si>
  <si>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</si>
  <si>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</si>
  <si>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</si>
  <si>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</si>
  <si>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</si>
  <si>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</si>
  <si>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</si>
  <si>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</si>
  <si>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</si>
  <si>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</si>
  <si>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</si>
  <si>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</si>
  <si>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</si>
  <si>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</si>
  <si>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</si>
  <si>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</si>
  <si>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</si>
  <si>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</si>
  <si>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</si>
  <si>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</si>
  <si>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</si>
  <si>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</si>
  <si>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</si>
  <si>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</si>
  <si>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</si>
  <si>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</si>
  <si>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</si>
  <si>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</si>
  <si>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</si>
  <si>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</si>
  <si>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</si>
  <si>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</si>
  <si>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</si>
  <si>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</si>
  <si>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</si>
  <si>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</si>
  <si>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</si>
  <si>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</si>
  <si>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</si>
  <si>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</si>
  <si>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</si>
  <si>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</si>
  <si>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</si>
  <si>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</si>
  <si>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</si>
  <si>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</si>
  <si>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</si>
  <si>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</si>
  <si>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</si>
  <si>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</si>
  <si>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</si>
  <si>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</si>
  <si>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</si>
  <si>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</si>
  <si>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</si>
  <si>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</si>
  <si>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</si>
  <si>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</si>
  <si>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</si>
  <si>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</si>
  <si>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</si>
  <si>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</si>
  <si>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</si>
  <si>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</si>
  <si>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</si>
  <si>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</si>
  <si>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</si>
  <si>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</si>
  <si>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</si>
  <si>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</si>
  <si>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</si>
  <si>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</si>
  <si>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</si>
  <si>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</si>
  <si>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</si>
  <si>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</si>
  <si>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</si>
  <si>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</si>
  <si>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</si>
  <si>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</si>
  <si>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</si>
  <si>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</si>
  <si>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</si>
  <si>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</si>
  <si>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</si>
  <si>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</si>
  <si>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</si>
  <si>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</si>
  <si>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</si>
  <si>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</si>
  <si>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</si>
  <si>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</si>
  <si>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</si>
  <si>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</si>
  <si>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</si>
  <si>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</si>
  <si>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</si>
  <si>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</si>
  <si>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</si>
  <si>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</si>
  <si>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</si>
  <si>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</si>
  <si>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</si>
  <si>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</si>
  <si>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</si>
  <si>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</si>
  <si>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</si>
  <si>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</si>
  <si>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</si>
  <si>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</si>
  <si>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</si>
  <si>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</si>
  <si>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</si>
  <si>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</si>
  <si>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</si>
  <si>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</si>
  <si>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</si>
  <si>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</si>
  <si>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</si>
  <si>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</si>
  <si>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</si>
  <si>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</si>
  <si>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</si>
  <si>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</si>
  <si>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</si>
  <si>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</si>
  <si>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</si>
  <si>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</si>
  <si>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</si>
  <si>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</si>
  <si>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</si>
  <si>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</si>
  <si>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</si>
  <si>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</si>
  <si>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</si>
  <si>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</si>
  <si>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</si>
  <si>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</si>
  <si>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</si>
  <si>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</si>
  <si>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</si>
  <si>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</si>
  <si>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</si>
  <si>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</si>
  <si>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</si>
  <si>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</si>
  <si>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</si>
  <si>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</si>
  <si>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</si>
  <si>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</si>
  <si>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</si>
  <si>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</si>
  <si>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</si>
  <si>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</si>
  <si>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</si>
  <si>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</si>
  <si>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</si>
  <si>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</si>
  <si>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</si>
  <si>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</si>
  <si>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</si>
  <si>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</si>
  <si>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</si>
  <si>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</si>
  <si>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</si>
  <si>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</si>
  <si>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</si>
  <si>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</si>
  <si>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</si>
  <si>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</si>
  <si>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</si>
  <si>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</si>
  <si>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</si>
  <si>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</si>
  <si>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</si>
  <si>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</si>
  <si>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</si>
  <si>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</si>
  <si>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</si>
  <si>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</si>
  <si>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</si>
  <si>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</si>
  <si>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</si>
  <si>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</si>
  <si>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</si>
  <si>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</si>
  <si>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</si>
  <si>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</si>
  <si>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</si>
  <si>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</si>
  <si>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</si>
  <si>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</si>
  <si>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</si>
  <si>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</si>
  <si>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</si>
  <si>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</si>
  <si>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</si>
  <si>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</si>
  <si>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</si>
  <si>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</si>
  <si>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</si>
  <si>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</si>
  <si>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</si>
  <si>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</si>
  <si>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</si>
  <si>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</si>
  <si>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</si>
  <si>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</si>
  <si>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</si>
  <si>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</si>
  <si>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</si>
  <si>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</si>
  <si>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</si>
  <si>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</si>
  <si>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</si>
  <si>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</si>
  <si>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</si>
  <si>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</si>
  <si>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</si>
  <si>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</si>
  <si>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</si>
  <si>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</si>
  <si>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</si>
  <si>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</si>
  <si>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</si>
  <si>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</si>
  <si>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</si>
  <si>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</si>
  <si>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</si>
  <si>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</si>
  <si>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</si>
  <si>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</si>
  <si>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</si>
  <si>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</si>
  <si>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</si>
  <si>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</si>
  <si>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</si>
  <si>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</si>
  <si>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</si>
  <si>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</si>
  <si>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</si>
  <si>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</si>
  <si>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</si>
  <si>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</si>
  <si>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</si>
  <si>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</si>
  <si>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</si>
  <si>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</si>
  <si>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</si>
  <si>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</si>
  <si>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</si>
  <si>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</si>
  <si>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</si>
  <si>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</si>
  <si>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</si>
  <si>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</si>
  <si>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</si>
  <si>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</si>
  <si>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</si>
  <si>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</si>
  <si>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</si>
  <si>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</si>
  <si>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</si>
  <si>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</si>
  <si>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</si>
  <si>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</si>
  <si>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</si>
  <si>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</si>
  <si>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</si>
  <si>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</si>
  <si>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</si>
  <si>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</si>
  <si>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</si>
  <si>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</si>
  <si>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</si>
  <si>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</si>
  <si>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</si>
  <si>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</si>
  <si>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</si>
  <si>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</si>
  <si>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</si>
  <si>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</si>
  <si>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</si>
  <si>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</si>
  <si>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</si>
  <si>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</si>
  <si>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</si>
  <si>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</si>
  <si>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</si>
  <si>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</si>
  <si>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</si>
  <si>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</si>
  <si>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</si>
  <si>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</si>
  <si>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</si>
  <si>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</si>
  <si>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</si>
  <si>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</si>
  <si>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</si>
  <si>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</si>
  <si>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</si>
  <si>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</si>
  <si>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</si>
  <si>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</si>
  <si>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</si>
  <si>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</si>
  <si>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</si>
  <si>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</si>
  <si>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</si>
  <si>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</si>
  <si>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</si>
  <si>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</si>
  <si>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</si>
  <si>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</si>
  <si>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</si>
  <si>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</si>
  <si>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</si>
  <si>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</si>
  <si>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</si>
  <si>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</si>
  <si>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</si>
  <si>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</si>
  <si>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</si>
  <si>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</si>
  <si>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</si>
  <si>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</si>
  <si>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</si>
  <si>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</si>
  <si>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</si>
  <si>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</si>
  <si>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</si>
  <si>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</si>
  <si>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</si>
  <si>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</si>
  <si>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</si>
  <si>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</si>
  <si>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</si>
  <si>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</si>
  <si>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</si>
  <si>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</si>
  <si>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</si>
  <si>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</si>
  <si>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</si>
  <si>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</si>
  <si>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</si>
  <si>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</si>
  <si>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</si>
  <si>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</si>
  <si>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</si>
  <si>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</si>
  <si>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</si>
  <si>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</si>
  <si>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</si>
  <si>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</si>
  <si>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</si>
  <si>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</si>
  <si>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</si>
  <si>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</si>
  <si>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</si>
  <si>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</si>
  <si>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</si>
  <si>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</si>
  <si>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</si>
  <si>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</si>
  <si>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</si>
  <si>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</si>
  <si>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</si>
  <si>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</si>
  <si>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</si>
  <si>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</si>
  <si>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</si>
  <si>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</si>
  <si>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</si>
  <si>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</si>
  <si>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</si>
  <si>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</si>
  <si>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</si>
  <si>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</si>
  <si>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</si>
  <si>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</si>
  <si>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</si>
  <si>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</si>
  <si>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</si>
  <si>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</si>
  <si>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</si>
  <si>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</si>
  <si>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</si>
  <si>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</si>
  <si>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</si>
  <si>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</si>
  <si>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</si>
  <si>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</si>
  <si>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</si>
  <si>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</si>
  <si>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</si>
  <si>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</si>
  <si>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</si>
  <si>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</si>
  <si>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</si>
  <si>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</si>
  <si>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</si>
  <si>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</si>
  <si>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</si>
  <si>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</si>
  <si>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</si>
  <si>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</si>
  <si>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</si>
  <si>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</si>
  <si>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</si>
  <si>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</si>
  <si>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</si>
  <si>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</si>
  <si>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</si>
  <si>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</si>
  <si>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</si>
  <si>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</si>
  <si>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</si>
  <si>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</si>
  <si>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</si>
  <si>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</si>
  <si>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</si>
  <si>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</si>
  <si>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</si>
  <si>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</si>
  <si>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</si>
  <si>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</si>
  <si>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</si>
  <si>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</si>
  <si>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</si>
  <si>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</si>
  <si>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</si>
  <si>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</si>
  <si>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</si>
  <si>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</si>
  <si>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</si>
  <si>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</si>
  <si>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</si>
  <si>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</si>
  <si>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</si>
  <si>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</si>
  <si>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</si>
  <si>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</si>
  <si>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</si>
  <si>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</si>
  <si>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</si>
  <si>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</si>
  <si>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</si>
  <si>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</si>
  <si>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</si>
  <si>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</si>
  <si>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</si>
  <si>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</si>
  <si>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</si>
  <si>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</si>
  <si>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</si>
  <si>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</si>
  <si>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</si>
  <si>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</si>
  <si>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</si>
  <si>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</si>
  <si>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</si>
  <si>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</si>
  <si>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</si>
  <si>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</si>
  <si>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</si>
  <si>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</si>
  <si>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</si>
  <si>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</si>
  <si>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</si>
  <si>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</si>
  <si>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</si>
  <si>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</si>
  <si>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</si>
  <si>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</si>
  <si>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</si>
  <si>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</si>
  <si>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</si>
  <si>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</si>
  <si>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</si>
  <si>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</si>
  <si>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</si>
  <si>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</si>
  <si>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</si>
  <si>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</si>
  <si>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</si>
  <si>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</si>
  <si>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</si>
  <si>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</si>
  <si>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</si>
  <si>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</si>
  <si>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</si>
  <si>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</si>
  <si>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</si>
  <si>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</si>
  <si>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</si>
  <si>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</si>
  <si>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</si>
  <si>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</si>
  <si>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</si>
  <si>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</si>
  <si>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</si>
  <si>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</si>
  <si>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</si>
  <si>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</si>
  <si>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</si>
  <si>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</si>
  <si>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</si>
  <si>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</si>
  <si>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</si>
  <si>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</si>
  <si>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</si>
  <si>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</si>
  <si>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</si>
  <si>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</si>
  <si>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</si>
  <si>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</si>
  <si>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</si>
  <si>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</si>
  <si>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</si>
  <si>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</si>
  <si>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</si>
  <si>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</si>
  <si>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</si>
  <si>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</si>
  <si>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</si>
  <si>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</si>
  <si>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</si>
  <si>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</si>
  <si>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</si>
  <si>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</si>
  <si>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</si>
  <si>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</si>
  <si>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</si>
  <si>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</si>
  <si>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</si>
  <si>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</si>
  <si>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</si>
  <si>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</si>
  <si>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</si>
  <si>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</si>
  <si>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</si>
  <si>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</si>
  <si>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</si>
  <si>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</si>
  <si>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</si>
  <si>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</si>
  <si>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</si>
  <si>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</si>
  <si>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</si>
  <si>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</si>
  <si>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</si>
  <si>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</si>
  <si>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</si>
  <si>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</si>
  <si>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</si>
  <si>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</si>
  <si>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</si>
  <si>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</si>
  <si>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</si>
  <si>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</si>
  <si>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</si>
  <si>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</si>
  <si>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</si>
  <si>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</si>
  <si>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</si>
  <si>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</si>
  <si>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</si>
  <si>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</si>
  <si>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</si>
  <si>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</si>
  <si>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</si>
  <si>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</si>
  <si>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</si>
  <si>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</si>
  <si>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</si>
  <si>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</si>
  <si>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</si>
  <si>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</si>
  <si>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</si>
  <si>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</si>
  <si>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</si>
  <si>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</si>
  <si>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</si>
  <si>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</si>
  <si>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</si>
  <si>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</si>
  <si>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</si>
  <si>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</si>
  <si>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</si>
  <si>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</si>
  <si>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</si>
  <si>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</si>
  <si>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</si>
  <si>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</si>
  <si>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</si>
  <si>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</si>
  <si>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</si>
  <si>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</si>
  <si>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</si>
  <si>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</si>
  <si>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</si>
  <si>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</si>
  <si>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</si>
  <si>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</si>
  <si>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</si>
  <si>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</si>
  <si>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</si>
  <si>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</si>
  <si>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</si>
  <si>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</si>
  <si>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</si>
  <si>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</si>
  <si>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</si>
  <si>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</si>
  <si>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</si>
  <si>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</si>
  <si>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</si>
  <si>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</si>
  <si>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</si>
  <si>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</si>
  <si>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</si>
  <si>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</si>
  <si>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</si>
  <si>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</si>
  <si>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</si>
  <si>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</si>
  <si>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</si>
  <si>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</si>
  <si>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</si>
  <si>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</si>
  <si>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</si>
  <si>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</si>
  <si>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</si>
  <si>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</si>
  <si>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</si>
  <si>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</si>
  <si>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</si>
  <si>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</si>
  <si>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</si>
  <si>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</si>
  <si>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</si>
  <si>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</si>
  <si>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</si>
  <si>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</si>
  <si>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</si>
  <si>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</si>
  <si>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</si>
  <si>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</si>
  <si>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</si>
  <si>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</si>
  <si>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</si>
  <si>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</si>
  <si>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</si>
  <si>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</si>
  <si>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</si>
  <si>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</si>
  <si>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</si>
  <si>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</si>
  <si>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</si>
  <si>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</si>
  <si>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</si>
  <si>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</si>
  <si>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</si>
  <si>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</si>
  <si>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</si>
  <si>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</si>
  <si>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</si>
  <si>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</si>
  <si>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</si>
  <si>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</si>
  <si>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</si>
  <si>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</si>
  <si>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</si>
  <si>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</si>
  <si>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</si>
  <si>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</si>
  <si>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</si>
  <si>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</si>
  <si>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</si>
  <si>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</si>
  <si>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</si>
  <si>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</si>
  <si>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Надя Величкова</t>
  </si>
  <si>
    <t>0 893615114</t>
  </si>
  <si>
    <t>Оля Зарева</t>
  </si>
  <si>
    <t>pgt_slivnitsa@abv.bg</t>
  </si>
  <si>
    <t>b1105</t>
  </si>
  <si>
    <t>d952</t>
  </si>
  <si>
    <t>c1291</t>
  </si>
  <si>
    <t>01.01.2022</t>
  </si>
  <si>
    <t>Бюджет общо 2022</t>
  </si>
  <si>
    <t>30.09.2022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</si>
</sst>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1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90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8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9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9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9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6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9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9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9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91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9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9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6" fontId="29" fillId="39" borderId="31" xfId="35" applyNumberFormat="1" applyFont="1" applyFill="1" applyBorder="1" applyAlignment="1" quotePrefix="1">
      <alignment horizontal="center" vertical="center"/>
      <protection/>
    </xf>
    <xf numFmtId="186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6" fontId="29" fillId="0" borderId="0" xfId="35" applyNumberFormat="1" applyFont="1" applyBorder="1" applyAlignment="1">
      <alignment vertical="center"/>
      <protection/>
    </xf>
    <xf numFmtId="186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6" fontId="43" fillId="0" borderId="0" xfId="41" applyNumberFormat="1" applyFont="1" applyFill="1" applyBorder="1">
      <alignment/>
      <protection/>
    </xf>
    <xf numFmtId="186" fontId="43" fillId="0" borderId="0" xfId="41" applyNumberFormat="1" applyFont="1" applyFill="1" applyBorder="1" applyProtection="1">
      <alignment/>
      <protection locked="0"/>
    </xf>
    <xf numFmtId="186" fontId="43" fillId="0" borderId="0" xfId="41" applyNumberFormat="1" applyFont="1" applyFill="1">
      <alignment/>
      <protection/>
    </xf>
    <xf numFmtId="186" fontId="43" fillId="0" borderId="0" xfId="41" applyNumberFormat="1" applyFont="1" applyFill="1" applyProtection="1">
      <alignment/>
      <protection locked="0"/>
    </xf>
    <xf numFmtId="186" fontId="42" fillId="0" borderId="0" xfId="41" applyNumberFormat="1" applyFont="1" applyFill="1">
      <alignment/>
      <protection/>
    </xf>
    <xf numFmtId="186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9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9" fontId="40" fillId="38" borderId="19" xfId="41" applyNumberFormat="1" applyFont="1" applyFill="1" applyBorder="1" applyAlignment="1" applyProtection="1">
      <alignment horizontal="center" vertical="center"/>
      <protection/>
    </xf>
    <xf numFmtId="189" fontId="40" fillId="38" borderId="17" xfId="41" applyNumberFormat="1" applyFont="1" applyFill="1" applyBorder="1" applyAlignment="1" applyProtection="1">
      <alignment horizontal="center" vertical="center"/>
      <protection/>
    </xf>
    <xf numFmtId="186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90" fontId="67" fillId="0" borderId="0" xfId="34" applyNumberFormat="1" applyFont="1" applyBorder="1" applyAlignment="1">
      <alignment horizontal="center"/>
      <protection/>
    </xf>
    <xf numFmtId="190" fontId="181" fillId="0" borderId="0" xfId="36" applyNumberFormat="1" applyBorder="1">
      <alignment/>
      <protection/>
    </xf>
    <xf numFmtId="190" fontId="70" fillId="0" borderId="0" xfId="34" applyNumberFormat="1" applyFont="1" applyBorder="1" applyAlignment="1">
      <alignment horizontal="center"/>
      <protection/>
    </xf>
    <xf numFmtId="190" fontId="62" fillId="42" borderId="0" xfId="34" applyNumberFormat="1" applyFont="1" applyFill="1" applyBorder="1" applyAlignment="1">
      <alignment horizontal="center"/>
      <protection/>
    </xf>
    <xf numFmtId="190" fontId="62" fillId="38" borderId="0" xfId="34" applyNumberFormat="1" applyFont="1" applyFill="1" applyBorder="1" applyAlignment="1">
      <alignment horizontal="center"/>
      <protection/>
    </xf>
    <xf numFmtId="190" fontId="59" fillId="0" borderId="0" xfId="34" applyNumberFormat="1" applyFont="1" applyBorder="1" applyAlignment="1">
      <alignment horizontal="center"/>
      <protection/>
    </xf>
    <xf numFmtId="190" fontId="67" fillId="35" borderId="0" xfId="34" applyNumberFormat="1" applyFont="1" applyFill="1" applyBorder="1" applyAlignment="1">
      <alignment horizontal="center"/>
      <protection/>
    </xf>
    <xf numFmtId="190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90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3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90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90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90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90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90" fontId="62" fillId="42" borderId="45" xfId="34" applyNumberFormat="1" applyFont="1" applyFill="1" applyBorder="1" applyAlignment="1">
      <alignment horizontal="center"/>
      <protection/>
    </xf>
    <xf numFmtId="190" fontId="25" fillId="42" borderId="33" xfId="34" applyNumberFormat="1" applyFont="1" applyFill="1" applyBorder="1" applyAlignment="1">
      <alignment horizontal="left"/>
      <protection/>
    </xf>
    <xf numFmtId="190" fontId="65" fillId="42" borderId="33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90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90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90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90" fontId="26" fillId="42" borderId="48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90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25" fillId="42" borderId="48" xfId="34" applyNumberFormat="1" applyFont="1" applyFill="1" applyBorder="1" applyAlignment="1">
      <alignment horizontal="left"/>
      <protection/>
    </xf>
    <xf numFmtId="190" fontId="59" fillId="42" borderId="41" xfId="34" applyNumberFormat="1" applyFont="1" applyFill="1" applyBorder="1" applyAlignment="1">
      <alignment horizontal="center"/>
      <protection/>
    </xf>
    <xf numFmtId="190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90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90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90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90" fontId="60" fillId="42" borderId="41" xfId="34" applyNumberFormat="1" applyFont="1" applyFill="1" applyBorder="1" applyAlignment="1">
      <alignment horizontal="center"/>
      <protection/>
    </xf>
    <xf numFmtId="190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3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2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2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2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9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9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9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9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34" applyNumberFormat="1" applyFont="1" applyFill="1" applyAlignment="1">
      <alignment vertical="center"/>
      <protection/>
    </xf>
    <xf numFmtId="189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9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6" fontId="6" fillId="44" borderId="0" xfId="41" applyNumberFormat="1" applyFont="1" applyFill="1">
      <alignment/>
      <protection/>
    </xf>
    <xf numFmtId="186" fontId="6" fillId="44" borderId="0" xfId="41" applyNumberFormat="1" applyFont="1" applyFill="1" applyProtection="1">
      <alignment/>
      <protection locked="0"/>
    </xf>
    <xf numFmtId="186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6" fontId="10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 applyProtection="1">
      <alignment/>
      <protection locked="0"/>
    </xf>
    <xf numFmtId="186" fontId="13" fillId="44" borderId="0" xfId="41" applyNumberFormat="1" applyFont="1" applyFill="1">
      <alignment/>
      <protection/>
    </xf>
    <xf numFmtId="186" fontId="13" fillId="44" borderId="0" xfId="41" applyNumberFormat="1" applyFont="1" applyFill="1" applyProtection="1">
      <alignment/>
      <protection locked="0"/>
    </xf>
    <xf numFmtId="186" fontId="10" fillId="44" borderId="0" xfId="41" applyNumberFormat="1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6" fillId="44" borderId="0" xfId="41" applyNumberFormat="1" applyFont="1" applyFill="1" applyBorder="1" applyProtection="1">
      <alignment/>
      <protection locked="0"/>
    </xf>
    <xf numFmtId="186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9" fontId="12" fillId="35" borderId="67" xfId="41" applyNumberFormat="1" applyFont="1" applyFill="1" applyBorder="1" applyAlignment="1" quotePrefix="1">
      <alignment horizontal="right" vertical="center"/>
      <protection/>
    </xf>
    <xf numFmtId="189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6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9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9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9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9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9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9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9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9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9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9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9" fontId="101" fillId="42" borderId="17" xfId="41" applyNumberFormat="1" applyFont="1" applyFill="1" applyBorder="1" applyAlignment="1" quotePrefix="1">
      <alignment horizontal="right" vertical="center"/>
      <protection/>
    </xf>
    <xf numFmtId="189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6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9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9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9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9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9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9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5" fontId="122" fillId="44" borderId="110" xfId="34" applyNumberFormat="1" applyFont="1" applyFill="1" applyBorder="1" applyAlignment="1" applyProtection="1">
      <alignment horizontal="center" vertical="center"/>
      <protection/>
    </xf>
    <xf numFmtId="195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8" fontId="6" fillId="35" borderId="0" xfId="34" applyNumberFormat="1" applyFont="1" applyFill="1" applyAlignment="1">
      <alignment horizontal="center" vertical="center"/>
      <protection/>
    </xf>
    <xf numFmtId="188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39" applyNumberFormat="1" applyFont="1" applyFill="1" applyBorder="1" applyProtection="1">
      <alignment/>
      <protection/>
    </xf>
    <xf numFmtId="198" fontId="126" fillId="35" borderId="0" xfId="39" applyNumberFormat="1" applyFont="1" applyFill="1" applyBorder="1" applyAlignment="1" applyProtection="1">
      <alignment horizontal="center"/>
      <protection/>
    </xf>
    <xf numFmtId="198" fontId="127" fillId="35" borderId="0" xfId="39" applyNumberFormat="1" applyFont="1" applyFill="1" applyBorder="1" applyAlignment="1" applyProtection="1">
      <alignment horizontal="center"/>
      <protection/>
    </xf>
    <xf numFmtId="189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39" applyNumberFormat="1" applyFont="1" applyFill="1" applyBorder="1" applyProtection="1">
      <alignment/>
      <protection/>
    </xf>
    <xf numFmtId="198" fontId="126" fillId="35" borderId="148" xfId="39" applyNumberFormat="1" applyFont="1" applyFill="1" applyBorder="1" applyAlignment="1" applyProtection="1">
      <alignment horizontal="center"/>
      <protection/>
    </xf>
    <xf numFmtId="198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6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7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4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90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9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9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9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9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9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9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9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9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9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9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6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9" fontId="92" fillId="42" borderId="48" xfId="41" applyNumberFormat="1" applyFont="1" applyFill="1" applyBorder="1" applyAlignment="1" applyProtection="1" quotePrefix="1">
      <alignment horizontal="right"/>
      <protection/>
    </xf>
    <xf numFmtId="186" fontId="6" fillId="35" borderId="17" xfId="41" applyNumberFormat="1" applyFont="1" applyFill="1" applyBorder="1" applyAlignment="1" applyProtection="1">
      <alignment horizontal="right"/>
      <protection/>
    </xf>
    <xf numFmtId="189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9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9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91" fontId="9" fillId="42" borderId="48" xfId="41" applyNumberFormat="1" applyFont="1" applyFill="1" applyBorder="1" applyAlignment="1" applyProtection="1">
      <alignment horizontal="right"/>
      <protection/>
    </xf>
    <xf numFmtId="191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91" fontId="9" fillId="35" borderId="17" xfId="41" applyNumberFormat="1" applyFont="1" applyFill="1" applyBorder="1" applyAlignment="1" applyProtection="1" quotePrefix="1">
      <alignment horizontal="right" vertical="center"/>
      <protection/>
    </xf>
    <xf numFmtId="191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200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9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91" fontId="92" fillId="42" borderId="48" xfId="41" applyNumberFormat="1" applyFont="1" applyFill="1" applyBorder="1" applyAlignment="1" applyProtection="1">
      <alignment horizontal="right"/>
      <protection/>
    </xf>
    <xf numFmtId="191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7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8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9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6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34" applyNumberFormat="1" applyFont="1" applyFill="1" applyBorder="1" applyAlignment="1" applyProtection="1">
      <alignment horizontal="right" vertical="center"/>
      <protection/>
    </xf>
    <xf numFmtId="197" fontId="61" fillId="45" borderId="142" xfId="34" applyNumberFormat="1" applyFont="1" applyFill="1" applyBorder="1" applyAlignment="1" applyProtection="1">
      <alignment horizontal="right" vertical="center"/>
      <protection/>
    </xf>
    <xf numFmtId="197" fontId="61" fillId="45" borderId="143" xfId="34" applyNumberFormat="1" applyFont="1" applyFill="1" applyBorder="1" applyAlignment="1" applyProtection="1">
      <alignment horizontal="right" vertical="center"/>
      <protection/>
    </xf>
    <xf numFmtId="197" fontId="61" fillId="45" borderId="144" xfId="34" applyNumberFormat="1" applyFont="1" applyFill="1" applyBorder="1" applyAlignment="1" applyProtection="1">
      <alignment horizontal="right" vertical="center"/>
      <protection/>
    </xf>
    <xf numFmtId="186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34" applyNumberFormat="1" applyFont="1" applyFill="1" applyBorder="1" applyAlignment="1" applyProtection="1">
      <alignment horizontal="right" vertical="center"/>
      <protection/>
    </xf>
    <xf numFmtId="197" fontId="61" fillId="45" borderId="100" xfId="34" applyNumberFormat="1" applyFont="1" applyFill="1" applyBorder="1" applyAlignment="1" applyProtection="1">
      <alignment horizontal="right" vertical="center"/>
      <protection/>
    </xf>
    <xf numFmtId="197" fontId="61" fillId="45" borderId="101" xfId="34" applyNumberFormat="1" applyFont="1" applyFill="1" applyBorder="1" applyAlignment="1" applyProtection="1">
      <alignment horizontal="right" vertical="center"/>
      <protection/>
    </xf>
    <xf numFmtId="197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6" fontId="146" fillId="42" borderId="152" xfId="41" applyNumberFormat="1" applyFont="1" applyFill="1" applyBorder="1" applyAlignment="1">
      <alignment horizontal="right" vertical="center"/>
      <protection/>
    </xf>
    <xf numFmtId="189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5" fontId="122" fillId="44" borderId="96" xfId="34" applyNumberFormat="1" applyFont="1" applyFill="1" applyBorder="1" applyAlignment="1" applyProtection="1">
      <alignment horizontal="center" vertical="center"/>
      <protection/>
    </xf>
    <xf numFmtId="195" fontId="122" fillId="44" borderId="83" xfId="34" applyNumberFormat="1" applyFont="1" applyFill="1" applyBorder="1" applyAlignment="1" applyProtection="1">
      <alignment horizontal="center" vertical="center"/>
      <protection/>
    </xf>
    <xf numFmtId="195" fontId="122" fillId="44" borderId="92" xfId="34" applyNumberFormat="1" applyFont="1" applyFill="1" applyBorder="1" applyAlignment="1" applyProtection="1">
      <alignment horizontal="center" vertical="center"/>
      <protection/>
    </xf>
    <xf numFmtId="195" fontId="122" fillId="44" borderId="52" xfId="34" applyNumberFormat="1" applyFont="1" applyFill="1" applyBorder="1" applyAlignment="1" applyProtection="1">
      <alignment horizontal="center" vertical="center"/>
      <protection/>
    </xf>
    <xf numFmtId="195" fontId="122" fillId="44" borderId="94" xfId="34" applyNumberFormat="1" applyFont="1" applyFill="1" applyBorder="1" applyAlignment="1" applyProtection="1">
      <alignment horizontal="center" vertical="center"/>
      <protection/>
    </xf>
    <xf numFmtId="195" fontId="122" fillId="44" borderId="54" xfId="34" applyNumberFormat="1" applyFont="1" applyFill="1" applyBorder="1" applyAlignment="1" applyProtection="1">
      <alignment horizontal="center" vertical="center"/>
      <protection/>
    </xf>
    <xf numFmtId="195" fontId="122" fillId="44" borderId="97" xfId="34" applyNumberFormat="1" applyFont="1" applyFill="1" applyBorder="1" applyAlignment="1" applyProtection="1">
      <alignment horizontal="center" vertical="center"/>
      <protection/>
    </xf>
    <xf numFmtId="195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90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9" fontId="9" fillId="0" borderId="10" xfId="41" applyNumberFormat="1" applyFont="1" applyFill="1" applyBorder="1" applyAlignment="1" quotePrefix="1">
      <alignment horizontal="center" vertical="center"/>
      <protection/>
    </xf>
    <xf numFmtId="189" fontId="11" fillId="0" borderId="10" xfId="41" applyNumberFormat="1" applyFont="1" applyFill="1" applyBorder="1" applyAlignment="1" quotePrefix="1">
      <alignment horizontal="center" vertical="center"/>
      <protection/>
    </xf>
    <xf numFmtId="189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5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1" borderId="21" xfId="34" applyNumberFormat="1" applyFont="1" applyFill="1" applyBorder="1" applyAlignment="1" applyProtection="1">
      <alignment vertical="center"/>
      <protection/>
    </xf>
    <xf numFmtId="195" fontId="120" fillId="51" borderId="50" xfId="34" applyNumberFormat="1" applyFont="1" applyFill="1" applyBorder="1" applyAlignment="1" applyProtection="1">
      <alignment horizontal="center" vertical="center"/>
      <protection/>
    </xf>
    <xf numFmtId="195" fontId="120" fillId="51" borderId="41" xfId="34" applyNumberFormat="1" applyFont="1" applyFill="1" applyBorder="1" applyAlignment="1" applyProtection="1">
      <alignment horizontal="center" vertical="center"/>
      <protection/>
    </xf>
    <xf numFmtId="195" fontId="120" fillId="51" borderId="43" xfId="34" applyNumberFormat="1" applyFont="1" applyFill="1" applyBorder="1" applyAlignment="1" applyProtection="1">
      <alignment horizontal="center" vertical="center"/>
      <protection/>
    </xf>
    <xf numFmtId="195" fontId="122" fillId="52" borderId="79" xfId="34" applyNumberFormat="1" applyFont="1" applyFill="1" applyBorder="1" applyAlignment="1" applyProtection="1">
      <alignment horizontal="center" vertical="center"/>
      <protection/>
    </xf>
    <xf numFmtId="195" fontId="122" fillId="52" borderId="23" xfId="34" applyNumberFormat="1" applyFont="1" applyFill="1" applyBorder="1" applyAlignment="1" applyProtection="1">
      <alignment horizontal="center" vertical="center"/>
      <protection/>
    </xf>
    <xf numFmtId="195" fontId="122" fillId="52" borderId="21" xfId="34" applyNumberFormat="1" applyFont="1" applyFill="1" applyBorder="1" applyAlignment="1" applyProtection="1">
      <alignment horizontal="center" vertical="center"/>
      <protection/>
    </xf>
    <xf numFmtId="3" fontId="9" fillId="52" borderId="49" xfId="34" applyNumberFormat="1" applyFont="1" applyFill="1" applyBorder="1" applyAlignment="1" applyProtection="1">
      <alignment horizontal="right" vertical="center"/>
      <protection/>
    </xf>
    <xf numFmtId="3" fontId="9" fillId="52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5" fontId="122" fillId="26" borderId="92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3" fontId="9" fillId="26" borderId="130" xfId="34" applyNumberFormat="1" applyFont="1" applyFill="1" applyBorder="1" applyAlignment="1" applyProtection="1">
      <alignment horizontal="right" vertical="center"/>
      <protection/>
    </xf>
    <xf numFmtId="3" fontId="9" fillId="26" borderId="167" xfId="34" applyNumberFormat="1" applyFont="1" applyFill="1" applyBorder="1" applyAlignment="1" applyProtection="1">
      <alignment horizontal="right" vertical="center"/>
      <protection/>
    </xf>
    <xf numFmtId="0" fontId="35" fillId="50" borderId="151" xfId="34" applyFont="1" applyFill="1" applyBorder="1" applyAlignment="1">
      <alignment horizontal="center" vertical="center" wrapText="1"/>
      <protection/>
    </xf>
    <xf numFmtId="0" fontId="73" fillId="42" borderId="168" xfId="41" applyFont="1" applyFill="1" applyBorder="1" applyAlignment="1" applyProtection="1" quotePrefix="1">
      <alignment horizontal="left" vertical="center"/>
      <protection/>
    </xf>
    <xf numFmtId="0" fontId="6" fillId="35" borderId="168" xfId="41" applyFont="1" applyFill="1" applyBorder="1" applyAlignment="1" applyProtection="1">
      <alignment horizontal="left" vertical="center" wrapText="1"/>
      <protection/>
    </xf>
    <xf numFmtId="3" fontId="9" fillId="35" borderId="135" xfId="34" applyNumberFormat="1" applyFont="1" applyFill="1" applyBorder="1" applyAlignment="1" applyProtection="1">
      <alignment horizontal="right" vertical="center"/>
      <protection locked="0"/>
    </xf>
    <xf numFmtId="195" fontId="201" fillId="53" borderId="144" xfId="34" applyNumberFormat="1" applyFont="1" applyFill="1" applyBorder="1" applyAlignment="1" applyProtection="1">
      <alignment horizontal="center" vertical="center"/>
      <protection/>
    </xf>
    <xf numFmtId="3" fontId="9" fillId="35" borderId="168" xfId="34" applyNumberFormat="1" applyFont="1" applyFill="1" applyBorder="1" applyAlignment="1" applyProtection="1">
      <alignment horizontal="right" vertical="center"/>
      <protection/>
    </xf>
    <xf numFmtId="3" fontId="6" fillId="35" borderId="168" xfId="34" applyNumberFormat="1" applyFont="1" applyFill="1" applyBorder="1" applyAlignment="1" applyProtection="1">
      <alignment horizontal="right" vertical="center"/>
      <protection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4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11" xfId="35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169" xfId="41" applyFont="1" applyFill="1" applyBorder="1" applyAlignment="1" quotePrefix="1">
      <alignment horizontal="left" vertical="center"/>
      <protection/>
    </xf>
    <xf numFmtId="0" fontId="40" fillId="38" borderId="170" xfId="41" applyFont="1" applyFill="1" applyBorder="1" applyAlignment="1" quotePrefix="1">
      <alignment horizontal="left" vertical="center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40" fillId="38" borderId="25" xfId="41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1" xfId="35" applyFont="1" applyFill="1" applyBorder="1" applyAlignment="1">
      <alignment horizontal="left" vertical="center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50" fillId="38" borderId="172" xfId="35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72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72" xfId="35" applyFont="1" applyFill="1" applyBorder="1" applyAlignment="1">
      <alignment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29" fillId="0" borderId="11" xfId="35" applyFont="1" applyBorder="1" applyAlignment="1" applyProtection="1">
      <alignment horizontal="center" vertical="center"/>
      <protection/>
    </xf>
    <xf numFmtId="0" fontId="53" fillId="38" borderId="173" xfId="41" applyFont="1" applyFill="1" applyBorder="1" applyAlignment="1" applyProtection="1">
      <alignment horizontal="left" vertical="center"/>
      <protection/>
    </xf>
    <xf numFmtId="0" fontId="53" fillId="38" borderId="170" xfId="41" applyFont="1" applyFill="1" applyBorder="1" applyAlignment="1" applyProtection="1" quotePrefix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4" xfId="35" applyFont="1" applyFill="1" applyBorder="1" applyAlignment="1" applyProtection="1">
      <alignment vertical="center" wrapText="1"/>
      <protection/>
    </xf>
    <xf numFmtId="0" fontId="55" fillId="38" borderId="175" xfId="35" applyFont="1" applyFill="1" applyBorder="1" applyAlignment="1" applyProtection="1">
      <alignment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6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26" borderId="60" xfId="41" applyFont="1" applyFill="1" applyBorder="1" applyAlignment="1" applyProtection="1" quotePrefix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92" fillId="42" borderId="60" xfId="41" applyFont="1" applyFill="1" applyBorder="1" applyAlignment="1" applyProtection="1">
      <alignment vertical="center" wrapText="1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201" fontId="66" fillId="42" borderId="34" xfId="40" applyNumberFormat="1" applyFont="1" applyFill="1" applyBorder="1" applyAlignment="1" applyProtection="1">
      <alignment horizontal="center" vertical="center"/>
      <protection locked="0"/>
    </xf>
    <xf numFmtId="201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7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56" operator="equal" stopIfTrue="1">
      <formula>0</formula>
    </cfRule>
  </conditionalFormatting>
  <conditionalFormatting sqref="I112 E108">
    <cfRule type="cellIs" priority="14" dxfId="57" operator="equal" stopIfTrue="1">
      <formula>0</formula>
    </cfRule>
  </conditionalFormatting>
  <conditionalFormatting sqref="J105">
    <cfRule type="cellIs" priority="13" dxfId="58" operator="equal" stopIfTrue="1">
      <formula>0</formula>
    </cfRule>
  </conditionalFormatting>
  <conditionalFormatting sqref="E112:F112">
    <cfRule type="cellIs" priority="12" dxfId="57" operator="equal" stopIfTrue="1">
      <formula>0</formula>
    </cfRule>
  </conditionalFormatting>
  <conditionalFormatting sqref="E15">
    <cfRule type="cellIs" priority="7" dxfId="59" operator="equal" stopIfTrue="1">
      <formula>98</formula>
    </cfRule>
    <cfRule type="cellIs" priority="8" dxfId="60" operator="equal" stopIfTrue="1">
      <formula>96</formula>
    </cfRule>
    <cfRule type="cellIs" priority="9" dxfId="61" operator="equal" stopIfTrue="1">
      <formula>42</formula>
    </cfRule>
    <cfRule type="cellIs" priority="10" dxfId="62" operator="equal" stopIfTrue="1">
      <formula>97</formula>
    </cfRule>
    <cfRule type="cellIs" priority="11" dxfId="63" operator="equal" stopIfTrue="1">
      <formula>33</formula>
    </cfRule>
  </conditionalFormatting>
  <conditionalFormatting sqref="F15">
    <cfRule type="cellIs" priority="2" dxfId="63" operator="equal" stopIfTrue="1">
      <formula>"Чужди средства"</formula>
    </cfRule>
    <cfRule type="cellIs" priority="3" dxfId="62" operator="equal" stopIfTrue="1">
      <formula>"СЕС - ДМП"</formula>
    </cfRule>
    <cfRule type="cellIs" priority="4" dxfId="61" operator="equal" stopIfTrue="1">
      <formula>"СЕС - РА"</formula>
    </cfRule>
    <cfRule type="cellIs" priority="5" dxfId="60" operator="equal" stopIfTrue="1">
      <formula>"СЕС - ДЕС"</formula>
    </cfRule>
    <cfRule type="cellIs" priority="6" dxfId="59" operator="equal" stopIfTrue="1">
      <formula>"СЕС - КСФ"</formula>
    </cfRule>
  </conditionalFormatting>
  <conditionalFormatting sqref="B103">
    <cfRule type="cellIs" priority="1" dxfId="64" operator="notEqual" stopIfTrue="1">
      <formula>0</formula>
    </cfRule>
  </conditionalFormatting>
  <conditionalFormatting sqref="E63:J63">
    <cfRule type="cellIs" priority="31" dxfId="65" operator="notEqual" stopIfTrue="1">
      <formula>0</formula>
    </cfRule>
  </conditionalFormatting>
  <conditionalFormatting sqref="E103:J103">
    <cfRule type="cellIs" priority="17" dxfId="65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645" t="str">
        <f>OTCHET!B7</f>
        <v>ОТЧЕТНИ ДАННИ ПО ЕБК ЗА ИЗПЪЛНЕНИЕТО НА БЮДЖЕТА</v>
      </c>
      <c r="C7" s="1646"/>
      <c r="D7" s="1646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647" t="str">
        <f>OTCHET!B9</f>
        <v>ПГТ Н.Й.Вапцаров</v>
      </c>
      <c r="C9" s="1648"/>
      <c r="D9" s="1648"/>
      <c r="E9" s="51" t="str">
        <f>OTCHET!$E9</f>
        <v>01.01.2022</v>
      </c>
      <c r="F9" s="52" t="str">
        <f>OTCHET!$F9</f>
        <v>30.09.2022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647" t="e">
        <f>OTCHET!B12</f>
        <v>#N/A</v>
      </c>
      <c r="C12" s="1648"/>
      <c r="D12" s="1648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655" t="s">
        <v>568</v>
      </c>
      <c r="D19" s="1656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2.25" thickBot="1">
      <c r="B20" s="61" t="s">
        <v>1431</v>
      </c>
      <c r="C20" s="1657" t="s">
        <v>877</v>
      </c>
      <c r="D20" s="1658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59" t="s">
        <v>572</v>
      </c>
      <c r="D21" s="1660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649" t="s">
        <v>573</v>
      </c>
      <c r="D22" s="1650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51" t="s">
        <v>577</v>
      </c>
      <c r="D23" s="1652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53" t="s">
        <v>582</v>
      </c>
      <c r="D24" s="1654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51" t="s">
        <v>329</v>
      </c>
      <c r="D25" s="1652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51" t="s">
        <v>590</v>
      </c>
      <c r="D26" s="1652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51" t="s">
        <v>878</v>
      </c>
      <c r="D27" s="1652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51" t="s">
        <v>601</v>
      </c>
      <c r="D28" s="1652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51" t="s">
        <v>604</v>
      </c>
      <c r="D29" s="1652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51" t="s">
        <v>607</v>
      </c>
      <c r="D30" s="1652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51" t="s">
        <v>608</v>
      </c>
      <c r="D31" s="1652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51" t="s">
        <v>615</v>
      </c>
      <c r="D32" s="1652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51" t="s">
        <v>616</v>
      </c>
      <c r="D33" s="1652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51" t="s">
        <v>617</v>
      </c>
      <c r="D34" s="1652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51" t="s">
        <v>618</v>
      </c>
      <c r="D35" s="1652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51" t="s">
        <v>223</v>
      </c>
      <c r="D38" s="1652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51" t="s">
        <v>650</v>
      </c>
      <c r="D39" s="1652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51" t="s">
        <v>653</v>
      </c>
      <c r="D40" s="1652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51" t="s">
        <v>658</v>
      </c>
      <c r="D41" s="1652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51" t="s">
        <v>1017</v>
      </c>
      <c r="D43" s="1652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51" t="s">
        <v>1018</v>
      </c>
      <c r="D44" s="1652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1019</v>
      </c>
      <c r="C45" s="1651" t="s">
        <v>1502</v>
      </c>
      <c r="D45" s="1652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51" t="s">
        <v>1505</v>
      </c>
      <c r="D46" s="1652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51" t="s">
        <v>1154</v>
      </c>
      <c r="D47" s="1652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665" t="s">
        <v>377</v>
      </c>
      <c r="D48" s="1666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67" t="str">
        <f>$B$7</f>
        <v>ОТЧЕТНИ ДАННИ ПО ЕБК ЗА ИЗПЪЛНЕНИЕТО НА БЮДЖЕТА</v>
      </c>
      <c r="C54" s="1668"/>
      <c r="D54" s="166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61" t="str">
        <f>$B$9</f>
        <v>ПГТ Н.Й.Вапцаров</v>
      </c>
      <c r="C56" s="1662"/>
      <c r="D56" s="1662"/>
      <c r="E56" s="94" t="str">
        <f>$E$9</f>
        <v>01.01.2022</v>
      </c>
      <c r="F56" s="95" t="str">
        <f>$F$9</f>
        <v>30.09.2022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61" t="e">
        <f>$B$12</f>
        <v>#N/A</v>
      </c>
      <c r="C59" s="1662"/>
      <c r="D59" s="1662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682" t="s">
        <v>1414</v>
      </c>
      <c r="D63" s="1683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676" t="s">
        <v>340</v>
      </c>
      <c r="M63" s="1676" t="s">
        <v>341</v>
      </c>
      <c r="N63" s="1676" t="s">
        <v>342</v>
      </c>
      <c r="O63" s="1676" t="s">
        <v>343</v>
      </c>
    </row>
    <row r="64" spans="2:15" s="58" customFormat="1" ht="49.5" customHeight="1" thickBot="1">
      <c r="B64" s="99" t="s">
        <v>1431</v>
      </c>
      <c r="C64" s="1657" t="s">
        <v>879</v>
      </c>
      <c r="D64" s="1679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684"/>
      <c r="M64" s="1684"/>
      <c r="N64" s="1677"/>
      <c r="O64" s="1677"/>
    </row>
    <row r="65" spans="2:15" s="58" customFormat="1" ht="21.75" thickBot="1">
      <c r="B65" s="100"/>
      <c r="C65" s="1680" t="s">
        <v>1023</v>
      </c>
      <c r="D65" s="1681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685"/>
      <c r="M65" s="1685"/>
      <c r="N65" s="1678"/>
      <c r="O65" s="1678"/>
    </row>
    <row r="66" spans="1:15" s="68" customFormat="1" ht="34.5" customHeight="1">
      <c r="A66" s="75">
        <v>5</v>
      </c>
      <c r="B66" s="66">
        <v>100</v>
      </c>
      <c r="C66" s="1671" t="s">
        <v>1024</v>
      </c>
      <c r="D66" s="1672"/>
      <c r="E66" s="183">
        <f>OTCHET!$E184</f>
        <v>592300</v>
      </c>
      <c r="F66" s="183">
        <f>OTCHET!$H184</f>
        <v>0</v>
      </c>
      <c r="G66" s="67">
        <f>OTCHET!$I184</f>
        <v>380365</v>
      </c>
      <c r="H66" s="67">
        <f>OTCHET!$J184</f>
        <v>0</v>
      </c>
      <c r="I66" s="67">
        <f>OTCHET!$K184</f>
        <v>0</v>
      </c>
      <c r="J66" s="67">
        <f>OTCHET!$L184</f>
        <v>380365</v>
      </c>
      <c r="K66" s="175">
        <f aca="true" t="shared" si="1" ref="K66:K95">(IF(E66&lt;&gt;0,$K$2,IF(F66&lt;&gt;0,$K$2,"")))</f>
        <v>1</v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63" t="s">
        <v>1027</v>
      </c>
      <c r="D67" s="1664"/>
      <c r="E67" s="184">
        <f>OTCHET!$E187</f>
        <v>18070</v>
      </c>
      <c r="F67" s="184">
        <f>OTCHET!$H187</f>
        <v>0</v>
      </c>
      <c r="G67" s="70">
        <f>OTCHET!$I187</f>
        <v>20242</v>
      </c>
      <c r="H67" s="70">
        <f>OTCHET!$J187</f>
        <v>0</v>
      </c>
      <c r="I67" s="70">
        <f>OTCHET!$K187</f>
        <v>0</v>
      </c>
      <c r="J67" s="70">
        <f>OTCHET!$L187</f>
        <v>20242</v>
      </c>
      <c r="K67" s="175">
        <f t="shared" si="1"/>
        <v>1</v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51" t="s">
        <v>726</v>
      </c>
      <c r="D68" s="1652"/>
      <c r="E68" s="184">
        <f>OTCHET!$E193</f>
        <v>125000</v>
      </c>
      <c r="F68" s="184">
        <f>OTCHET!$H193</f>
        <v>0</v>
      </c>
      <c r="G68" s="70">
        <f>OTCHET!$I193</f>
        <v>89208</v>
      </c>
      <c r="H68" s="70">
        <f>OTCHET!$J193</f>
        <v>0</v>
      </c>
      <c r="I68" s="70">
        <f>OTCHET!$K193</f>
        <v>0</v>
      </c>
      <c r="J68" s="70">
        <f>OTCHET!$L193</f>
        <v>89208</v>
      </c>
      <c r="K68" s="175">
        <f t="shared" si="1"/>
        <v>1</v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53" t="s">
        <v>732</v>
      </c>
      <c r="D69" s="1673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63" t="s">
        <v>733</v>
      </c>
      <c r="D70" s="1664"/>
      <c r="E70" s="184">
        <f>OTCHET!$E200</f>
        <v>113392</v>
      </c>
      <c r="F70" s="184">
        <f>OTCHET!$H200</f>
        <v>0</v>
      </c>
      <c r="G70" s="70">
        <f>OTCHET!$I200</f>
        <v>67476</v>
      </c>
      <c r="H70" s="70">
        <f>OTCHET!$J200</f>
        <v>0</v>
      </c>
      <c r="I70" s="70">
        <f>OTCHET!$K200</f>
        <v>0</v>
      </c>
      <c r="J70" s="70">
        <f>OTCHET!$L200</f>
        <v>67476</v>
      </c>
      <c r="K70" s="175">
        <f t="shared" si="1"/>
        <v>1</v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69" t="s">
        <v>385</v>
      </c>
      <c r="D71" s="1670"/>
      <c r="E71" s="184">
        <f>OTCHET!$E218</f>
        <v>2300</v>
      </c>
      <c r="F71" s="184">
        <f>OTCHET!$H218</f>
        <v>0</v>
      </c>
      <c r="G71" s="70">
        <f>OTCHET!$I218</f>
        <v>436</v>
      </c>
      <c r="H71" s="70">
        <f>OTCHET!$J218</f>
        <v>0</v>
      </c>
      <c r="I71" s="70">
        <f>OTCHET!$K218</f>
        <v>0</v>
      </c>
      <c r="J71" s="70">
        <f>OTCHET!$L218</f>
        <v>436</v>
      </c>
      <c r="K71" s="175">
        <f t="shared" si="1"/>
        <v>1</v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69" t="s">
        <v>0</v>
      </c>
      <c r="D72" s="1670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69" t="s">
        <v>752</v>
      </c>
      <c r="D73" s="1670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69" t="s">
        <v>754</v>
      </c>
      <c r="D74" s="1670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74" t="s">
        <v>755</v>
      </c>
      <c r="D75" s="1675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74" t="s">
        <v>756</v>
      </c>
      <c r="D76" s="1675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74" t="s">
        <v>757</v>
      </c>
      <c r="D77" s="1675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69" t="s">
        <v>758</v>
      </c>
      <c r="D78" s="1670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69" t="s">
        <v>770</v>
      </c>
      <c r="D80" s="1670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69" t="s">
        <v>771</v>
      </c>
      <c r="D81" s="1670"/>
      <c r="E81" s="184">
        <f>OTCHET!$E250</f>
        <v>39004</v>
      </c>
      <c r="F81" s="184">
        <f>OTCHET!$H250</f>
        <v>0</v>
      </c>
      <c r="G81" s="70">
        <f>OTCHET!$I250</f>
        <v>24410</v>
      </c>
      <c r="H81" s="70">
        <f>OTCHET!$J250</f>
        <v>0</v>
      </c>
      <c r="I81" s="70">
        <f>OTCHET!$K250</f>
        <v>0</v>
      </c>
      <c r="J81" s="70">
        <f>OTCHET!$L250</f>
        <v>24410</v>
      </c>
      <c r="K81" s="175">
        <f t="shared" si="1"/>
        <v>1</v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69" t="s">
        <v>772</v>
      </c>
      <c r="D82" s="1670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69" t="s">
        <v>773</v>
      </c>
      <c r="D83" s="1670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69" t="s">
        <v>780</v>
      </c>
      <c r="D84" s="1670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69" t="s">
        <v>784</v>
      </c>
      <c r="D85" s="1670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69" t="s">
        <v>847</v>
      </c>
      <c r="D86" s="1670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74" t="s">
        <v>785</v>
      </c>
      <c r="D87" s="1675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69" t="s">
        <v>389</v>
      </c>
      <c r="D88" s="1670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688" t="s">
        <v>786</v>
      </c>
      <c r="D89" s="1689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688" t="s">
        <v>787</v>
      </c>
      <c r="D90" s="1689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688" t="s">
        <v>1773</v>
      </c>
      <c r="D91" s="1689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688" t="s">
        <v>803</v>
      </c>
      <c r="D92" s="1689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69" t="s">
        <v>804</v>
      </c>
      <c r="D93" s="1670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690" t="s">
        <v>809</v>
      </c>
      <c r="D94" s="1691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880</v>
      </c>
      <c r="C95" s="1692" t="s">
        <v>813</v>
      </c>
      <c r="D95" s="1693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694" t="s">
        <v>814</v>
      </c>
      <c r="D96" s="1694"/>
      <c r="E96" s="85">
        <f>OTCHET!$E295</f>
        <v>890066</v>
      </c>
      <c r="F96" s="85">
        <f>OTCHET!$H295</f>
        <v>0</v>
      </c>
      <c r="G96" s="85">
        <f>OTCHET!$I295</f>
        <v>582137</v>
      </c>
      <c r="H96" s="85">
        <f>OTCHET!$J295</f>
        <v>0</v>
      </c>
      <c r="I96" s="85">
        <f>OTCHET!$K295</f>
        <v>0</v>
      </c>
      <c r="J96" s="85">
        <f>OTCHET!$L295</f>
        <v>582137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67" t="str">
        <f>$B$7</f>
        <v>ОТЧЕТНИ ДАННИ ПО ЕБК ЗА ИЗПЪЛНЕНИЕТО НА БЮДЖЕТА</v>
      </c>
      <c r="C99" s="1668"/>
      <c r="D99" s="1668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61" t="str">
        <f>$B$9</f>
        <v>ПГТ Н.Й.Вапцаров</v>
      </c>
      <c r="C101" s="1662"/>
      <c r="D101" s="1662"/>
      <c r="E101" s="94" t="str">
        <f>$E$9</f>
        <v>01.01.2022</v>
      </c>
      <c r="F101" s="95" t="str">
        <f>$F$9</f>
        <v>30.09.2022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61" t="e">
        <f>$B$12</f>
        <v>#N/A</v>
      </c>
      <c r="C104" s="1662"/>
      <c r="D104" s="1662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704" t="s">
        <v>311</v>
      </c>
      <c r="D108" s="1705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706" t="s">
        <v>879</v>
      </c>
      <c r="D109" s="1707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702" t="s">
        <v>1868</v>
      </c>
      <c r="D110" s="1660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03" t="s">
        <v>393</v>
      </c>
      <c r="D111" s="1660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686" t="s">
        <v>312</v>
      </c>
      <c r="D112" s="1687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51" t="s">
        <v>404</v>
      </c>
      <c r="D113" s="1652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695" t="s">
        <v>45</v>
      </c>
      <c r="D114" s="1696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71" t="s">
        <v>791</v>
      </c>
      <c r="D115" s="1672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63" t="s">
        <v>792</v>
      </c>
      <c r="D116" s="1664"/>
      <c r="E116" s="191">
        <f>OTCHET!$E381</f>
        <v>821676</v>
      </c>
      <c r="F116" s="192">
        <f>OTCHET!$H381</f>
        <v>0</v>
      </c>
      <c r="G116" s="121">
        <f>OTCHET!$I381</f>
        <v>722804</v>
      </c>
      <c r="H116" s="121">
        <f>OTCHET!$J381</f>
        <v>10344</v>
      </c>
      <c r="I116" s="121">
        <f>OTCHET!$K381</f>
        <v>0</v>
      </c>
      <c r="J116" s="121">
        <f>OTCHET!$L381</f>
        <v>733148</v>
      </c>
      <c r="K116" s="176">
        <f t="shared" si="2"/>
        <v>1</v>
      </c>
    </row>
    <row r="117" spans="1:11" s="68" customFormat="1" ht="32.25" customHeight="1">
      <c r="A117" s="75">
        <v>185</v>
      </c>
      <c r="B117" s="69">
        <v>6200</v>
      </c>
      <c r="C117" s="1697" t="s">
        <v>794</v>
      </c>
      <c r="D117" s="169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99" t="s">
        <v>795</v>
      </c>
      <c r="D118" s="1675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10" t="s">
        <v>796</v>
      </c>
      <c r="D119" s="1711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99" t="s">
        <v>1872</v>
      </c>
      <c r="D121" s="1675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99" t="s">
        <v>851</v>
      </c>
      <c r="D122" s="1675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12" t="s">
        <v>799</v>
      </c>
      <c r="D123" s="1713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714" t="s">
        <v>1869</v>
      </c>
      <c r="D124" s="1715"/>
      <c r="E124" s="85">
        <f>OTCHET!$E409</f>
        <v>821676</v>
      </c>
      <c r="F124" s="85">
        <f>OTCHET!$H409</f>
        <v>0</v>
      </c>
      <c r="G124" s="85">
        <f>OTCHET!$I409</f>
        <v>722804</v>
      </c>
      <c r="H124" s="85">
        <f>OTCHET!$J409</f>
        <v>10344</v>
      </c>
      <c r="I124" s="85">
        <f>OTCHET!$K409</f>
        <v>0</v>
      </c>
      <c r="J124" s="85">
        <f>OTCHET!$L409</f>
        <v>733148</v>
      </c>
      <c r="K124" s="179">
        <v>1</v>
      </c>
    </row>
    <row r="125" spans="1:11" ht="21.75" thickBot="1">
      <c r="A125" s="82">
        <v>261</v>
      </c>
      <c r="B125" s="124"/>
      <c r="C125" s="1702" t="s">
        <v>1870</v>
      </c>
      <c r="D125" s="1660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0" t="s">
        <v>1331</v>
      </c>
      <c r="D126" s="1701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686" t="s">
        <v>1332</v>
      </c>
      <c r="D127" s="1687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51" t="s">
        <v>882</v>
      </c>
      <c r="D128" s="1652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53" t="s">
        <v>800</v>
      </c>
      <c r="D129" s="1654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53" t="s">
        <v>801</v>
      </c>
      <c r="D130" s="1673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8" t="s">
        <v>1496</v>
      </c>
      <c r="D131" s="1709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714" t="s">
        <v>1330</v>
      </c>
      <c r="D132" s="1715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67" t="str">
        <f>$B$7</f>
        <v>ОТЧЕТНИ ДАННИ ПО ЕБК ЗА ИЗПЪЛНЕНИЕТО НА БЮДЖЕТА</v>
      </c>
      <c r="C136" s="1668"/>
      <c r="D136" s="1668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61" t="str">
        <f>$B$9</f>
        <v>ПГТ Н.Й.Вапцаров</v>
      </c>
      <c r="C138" s="1662"/>
      <c r="D138" s="1662"/>
      <c r="E138" s="94" t="str">
        <f>$E$9</f>
        <v>01.01.2022</v>
      </c>
      <c r="F138" s="95" t="str">
        <f>$F$9</f>
        <v>30.09.2022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61" t="e">
        <f>$B$12</f>
        <v>#N/A</v>
      </c>
      <c r="C141" s="1662"/>
      <c r="D141" s="1662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8.2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4.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-68390</v>
      </c>
      <c r="F148" s="146">
        <f t="shared" si="3"/>
        <v>0</v>
      </c>
      <c r="G148" s="146">
        <f t="shared" si="3"/>
        <v>140667</v>
      </c>
      <c r="H148" s="146">
        <f t="shared" si="3"/>
        <v>10344</v>
      </c>
      <c r="I148" s="146">
        <f t="shared" si="3"/>
        <v>0</v>
      </c>
      <c r="J148" s="146">
        <f t="shared" si="3"/>
        <v>151011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67" t="str">
        <f>$B$7</f>
        <v>ОТЧЕТНИ ДАННИ ПО ЕБК ЗА ИЗПЪЛНЕНИЕТО НА БЮДЖЕТА</v>
      </c>
      <c r="C152" s="1668"/>
      <c r="D152" s="1668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61" t="str">
        <f>$B$9</f>
        <v>ПГТ Н.Й.Вапцаров</v>
      </c>
      <c r="C154" s="1662"/>
      <c r="D154" s="1662"/>
      <c r="E154" s="94" t="str">
        <f>$E$9</f>
        <v>01.01.2022</v>
      </c>
      <c r="F154" s="95" t="str">
        <f>$F$9</f>
        <v>30.09.2022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61" t="e">
        <f>$B$12</f>
        <v>#N/A</v>
      </c>
      <c r="C157" s="1662"/>
      <c r="D157" s="1662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704" t="s">
        <v>844</v>
      </c>
      <c r="D161" s="1658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2.25" thickBot="1">
      <c r="A162" s="115"/>
      <c r="B162" s="124" t="s">
        <v>1431</v>
      </c>
      <c r="C162" s="1657" t="s">
        <v>879</v>
      </c>
      <c r="D162" s="1656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59" t="s">
        <v>845</v>
      </c>
      <c r="D163" s="1660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718" t="s">
        <v>1334</v>
      </c>
      <c r="D164" s="1672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69" t="s">
        <v>1337</v>
      </c>
      <c r="D165" s="1670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69" t="s">
        <v>1340</v>
      </c>
      <c r="D166" s="1670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74" t="s">
        <v>1343</v>
      </c>
      <c r="D167" s="1675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716" t="s">
        <v>1350</v>
      </c>
      <c r="D168" s="1717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53" t="s">
        <v>884</v>
      </c>
      <c r="D170" s="1673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53" t="s">
        <v>1657</v>
      </c>
      <c r="D171" s="1673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51" t="s">
        <v>885</v>
      </c>
      <c r="D172" s="1652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53" t="s">
        <v>1889</v>
      </c>
      <c r="D175" s="1673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53" t="s">
        <v>313</v>
      </c>
      <c r="D176" s="1673"/>
      <c r="E176" s="191">
        <f>OTCHET!$E514</f>
        <v>0</v>
      </c>
      <c r="F176" s="192">
        <f>OTCHET!$H514</f>
        <v>0</v>
      </c>
      <c r="G176" s="121">
        <f>OTCHET!$I514</f>
        <v>214</v>
      </c>
      <c r="H176" s="121">
        <f>OTCHET!$J514</f>
        <v>0</v>
      </c>
      <c r="I176" s="121">
        <f>OTCHET!$K514</f>
        <v>0</v>
      </c>
      <c r="J176" s="121">
        <f>OTCHET!$L514</f>
        <v>214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99" t="s">
        <v>49</v>
      </c>
      <c r="D177" s="1675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99" t="s">
        <v>314</v>
      </c>
      <c r="D179" s="1697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724" t="s">
        <v>886</v>
      </c>
      <c r="D180" s="1673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724" t="s">
        <v>888</v>
      </c>
      <c r="D182" s="1725"/>
      <c r="E182" s="191">
        <f>OTCHET!$E556</f>
        <v>68390</v>
      </c>
      <c r="F182" s="192">
        <f>OTCHET!$H556</f>
        <v>0</v>
      </c>
      <c r="G182" s="121">
        <f>OTCHET!$I556</f>
        <v>-140881</v>
      </c>
      <c r="H182" s="121">
        <f>OTCHET!$J556</f>
        <v>-10344</v>
      </c>
      <c r="I182" s="121">
        <f>OTCHET!$K556</f>
        <v>0</v>
      </c>
      <c r="J182" s="121">
        <f>OTCHET!$L556</f>
        <v>-151225</v>
      </c>
      <c r="K182" s="176">
        <f t="shared" si="4"/>
        <v>1</v>
      </c>
    </row>
    <row r="183" spans="1:11" s="68" customFormat="1" ht="35.25" customHeight="1">
      <c r="A183" s="105">
        <v>565</v>
      </c>
      <c r="B183" s="69">
        <v>9600</v>
      </c>
      <c r="C183" s="1724" t="s">
        <v>889</v>
      </c>
      <c r="D183" s="1673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734" t="s">
        <v>1372</v>
      </c>
      <c r="D184" s="1696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57" t="s">
        <v>339</v>
      </c>
      <c r="D185" s="1656"/>
      <c r="E185" s="85">
        <f>OTCHET!$E587</f>
        <v>68390</v>
      </c>
      <c r="F185" s="85">
        <f>OTCHET!$H587</f>
        <v>0</v>
      </c>
      <c r="G185" s="85">
        <f>OTCHET!$I587</f>
        <v>-140667</v>
      </c>
      <c r="H185" s="85">
        <f>OTCHET!$J587</f>
        <v>-10344</v>
      </c>
      <c r="I185" s="85">
        <f>OTCHET!$K587</f>
        <v>0</v>
      </c>
      <c r="J185" s="85">
        <f>OTCHET!$L587</f>
        <v>-151011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67" t="str">
        <f>$B$7</f>
        <v>ОТЧЕТНИ ДАННИ ПО ЕБК ЗА ИЗПЪЛНЕНИЕТО НА БЮДЖЕТА</v>
      </c>
      <c r="C189" s="1668"/>
      <c r="D189" s="1668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1.75" thickBot="1">
      <c r="B191" s="1661" t="str">
        <f>$B$9</f>
        <v>ПГТ Н.Й.Вапцаров</v>
      </c>
      <c r="C191" s="1662"/>
      <c r="D191" s="1662"/>
      <c r="E191" s="94" t="str">
        <f>$E$9</f>
        <v>01.01.2022</v>
      </c>
      <c r="F191" s="95" t="str">
        <f>$F$9</f>
        <v>30.09.2022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61" t="e">
        <f>$B$12</f>
        <v>#N/A</v>
      </c>
      <c r="C194" s="1662"/>
      <c r="D194" s="1662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1431</v>
      </c>
      <c r="C198" s="1728" t="s">
        <v>890</v>
      </c>
      <c r="D198" s="1656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2.25" thickBot="1">
      <c r="B199" s="166"/>
      <c r="C199" s="1729"/>
      <c r="D199" s="1658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891</v>
      </c>
      <c r="C200" s="1737" t="s">
        <v>892</v>
      </c>
      <c r="D200" s="1738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893</v>
      </c>
      <c r="C201" s="1732" t="s">
        <v>894</v>
      </c>
      <c r="D201" s="1733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895</v>
      </c>
      <c r="C202" s="1732" t="s">
        <v>896</v>
      </c>
      <c r="D202" s="1733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897</v>
      </c>
      <c r="C203" s="1722" t="s">
        <v>898</v>
      </c>
      <c r="D203" s="1723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899</v>
      </c>
      <c r="C204" s="1735" t="s">
        <v>900</v>
      </c>
      <c r="D204" s="1736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719" t="s">
        <v>902</v>
      </c>
      <c r="D205" s="171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903</v>
      </c>
      <c r="C206" s="1720" t="s">
        <v>904</v>
      </c>
      <c r="D206" s="1721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905</v>
      </c>
      <c r="C207" s="1720" t="s">
        <v>906</v>
      </c>
      <c r="D207" s="1721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907</v>
      </c>
      <c r="C208" s="1730" t="s">
        <v>908</v>
      </c>
      <c r="D208" s="1731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726" t="s">
        <v>909</v>
      </c>
      <c r="D209" s="1727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C132:D132"/>
    <mergeCell ref="B136:D136"/>
    <mergeCell ref="B138:D138"/>
    <mergeCell ref="B141:D141"/>
    <mergeCell ref="B152:D152"/>
    <mergeCell ref="B154:D154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176:D176"/>
    <mergeCell ref="C173:D173"/>
    <mergeCell ref="C167:D167"/>
    <mergeCell ref="C168:D168"/>
    <mergeCell ref="C164:D164"/>
    <mergeCell ref="C165:D165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O63:O65"/>
    <mergeCell ref="C64:D64"/>
    <mergeCell ref="C65:D65"/>
    <mergeCell ref="C63:D63"/>
    <mergeCell ref="N63:N65"/>
    <mergeCell ref="L63:L65"/>
    <mergeCell ref="M63:M65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38:D38"/>
    <mergeCell ref="C25:D25"/>
    <mergeCell ref="C26:D26"/>
    <mergeCell ref="C27:D27"/>
    <mergeCell ref="C28:D28"/>
    <mergeCell ref="C29:D29"/>
    <mergeCell ref="C30:D30"/>
    <mergeCell ref="B7:D7"/>
    <mergeCell ref="B9:D9"/>
    <mergeCell ref="B12:D12"/>
    <mergeCell ref="C22:D22"/>
    <mergeCell ref="C23:D23"/>
    <mergeCell ref="C24:D24"/>
    <mergeCell ref="C19:D19"/>
    <mergeCell ref="C20:D20"/>
    <mergeCell ref="C21:D2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1104"/>
  <sheetViews>
    <sheetView tabSelected="1" zoomScale="71" zoomScaleNormal="71" zoomScaleSheetLayoutView="75" workbookViewId="0" topLeftCell="B782">
      <selection activeCell="G384" sqref="G384"/>
    </sheetView>
  </sheetViews>
  <sheetFormatPr defaultColWidth="9.003906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775" t="str">
        <f>VLOOKUP(E15,SMETKA,2,FALSE)</f>
        <v>ОТЧЕТНИ ДАННИ ПО ЕБК ЗА ИЗПЪЛНЕНИЕТО НА БЮДЖЕТА</v>
      </c>
      <c r="C7" s="1776"/>
      <c r="D7" s="1776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777" t="s">
        <v>1937</v>
      </c>
      <c r="C9" s="1778"/>
      <c r="D9" s="1779"/>
      <c r="E9" s="1502" t="s">
        <v>1947</v>
      </c>
      <c r="F9" s="1502" t="s">
        <v>1949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1938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80" t="e">
        <f>VLOOKUP(F12,PRBK,2,FALSE)</f>
        <v>#N/A</v>
      </c>
      <c r="C12" s="1781"/>
      <c r="D12" s="1782"/>
      <c r="E12" s="1474" t="s">
        <v>490</v>
      </c>
      <c r="F12" s="1484" t="s">
        <v>1939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1929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815" t="s">
        <v>1910</v>
      </c>
      <c r="F19" s="1816"/>
      <c r="G19" s="1816"/>
      <c r="H19" s="1817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1933</v>
      </c>
      <c r="F20" s="1542" t="s">
        <v>1905</v>
      </c>
      <c r="G20" s="1542" t="s">
        <v>1919</v>
      </c>
      <c r="H20" s="1542" t="s">
        <v>1906</v>
      </c>
      <c r="I20" s="1542" t="s">
        <v>1907</v>
      </c>
      <c r="J20" s="1542" t="s">
        <v>1908</v>
      </c>
      <c r="K20" s="1542" t="s">
        <v>1909</v>
      </c>
      <c r="L20" s="1543" t="s">
        <v>1934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783" t="s">
        <v>573</v>
      </c>
      <c r="D22" s="1784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85" t="s">
        <v>577</v>
      </c>
      <c r="D28" s="1786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85" t="s">
        <v>582</v>
      </c>
      <c r="D33" s="1786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85" t="s">
        <v>329</v>
      </c>
      <c r="D39" s="1786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1936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9" t="str">
        <f>$B$7</f>
        <v>ОТЧЕТНИ ДАННИ ПО ЕБК ЗА ИЗПЪЛНЕНИЕТО НА БЮДЖЕТА</v>
      </c>
      <c r="C169" s="1750"/>
      <c r="D169" s="175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51" t="str">
        <f>$B$9</f>
        <v>ПГТ Н.Й.Вапцаров</v>
      </c>
      <c r="C171" s="1752"/>
      <c r="D171" s="1753"/>
      <c r="E171" s="1502" t="s">
        <v>1947</v>
      </c>
      <c r="F171" s="1503" t="s">
        <v>1949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80" t="e">
        <f>$B$12</f>
        <v>#N/A</v>
      </c>
      <c r="C174" s="1781"/>
      <c r="D174" s="1782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818" t="s">
        <v>1914</v>
      </c>
      <c r="F178" s="1819"/>
      <c r="G178" s="1819"/>
      <c r="H178" s="1820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1933</v>
      </c>
      <c r="F179" s="1542" t="s">
        <v>1905</v>
      </c>
      <c r="G179" s="1542" t="s">
        <v>1919</v>
      </c>
      <c r="H179" s="1542" t="s">
        <v>1906</v>
      </c>
      <c r="I179" s="1542" t="s">
        <v>1907</v>
      </c>
      <c r="J179" s="1542" t="s">
        <v>1908</v>
      </c>
      <c r="K179" s="1542" t="s">
        <v>1909</v>
      </c>
      <c r="L179" s="1543" t="s">
        <v>1934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1917</v>
      </c>
      <c r="L180" s="506" t="s">
        <v>1916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5" t="s">
        <v>1024</v>
      </c>
      <c r="D184" s="1755"/>
      <c r="E184" s="1617">
        <f>SUM(F184:H184)</f>
        <v>592300</v>
      </c>
      <c r="F184" s="1617">
        <f aca="true" t="shared" si="28" ref="F184:F192">SUMIF($C$597:$C$12265,$C184,F$597:F$12265)</f>
        <v>592300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380365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380365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592300</v>
      </c>
      <c r="F185" s="656">
        <f t="shared" si="28"/>
        <v>592300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1" ref="I185:L186">SUMIF($C$597:$C$12265,$C185,I$597:I$12265)</f>
        <v>380365</v>
      </c>
      <c r="J185" s="611">
        <f t="shared" si="31"/>
        <v>0</v>
      </c>
      <c r="K185" s="611">
        <f t="shared" si="31"/>
        <v>0</v>
      </c>
      <c r="L185" s="612">
        <f t="shared" si="31"/>
        <v>380365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6" t="s">
        <v>1027</v>
      </c>
      <c r="D187" s="1756"/>
      <c r="E187" s="1616">
        <f t="shared" si="30"/>
        <v>18070</v>
      </c>
      <c r="F187" s="1617">
        <f t="shared" si="28"/>
        <v>18070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20242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20242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12997</v>
      </c>
      <c r="J188" s="611">
        <f t="shared" si="32"/>
        <v>0</v>
      </c>
      <c r="K188" s="611">
        <f t="shared" si="32"/>
        <v>0</v>
      </c>
      <c r="L188" s="612">
        <f t="shared" si="32"/>
        <v>12997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18070</v>
      </c>
      <c r="F190" s="656">
        <f t="shared" si="28"/>
        <v>18070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7245</v>
      </c>
      <c r="J190" s="617">
        <f t="shared" si="33"/>
        <v>0</v>
      </c>
      <c r="K190" s="617">
        <f t="shared" si="33"/>
        <v>0</v>
      </c>
      <c r="L190" s="618">
        <f t="shared" si="33"/>
        <v>7245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57" t="s">
        <v>726</v>
      </c>
      <c r="D193" s="1757"/>
      <c r="E193" s="507">
        <f aca="true" t="shared" si="34" ref="E193:L193">SUMIF($B$597:$B$12265,$B193,E$597:E$12265)</f>
        <v>125000</v>
      </c>
      <c r="F193" s="508">
        <f>SUMIF($B$597:$B$12265,$B193,F$597:F$12265)</f>
        <v>125000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89208</v>
      </c>
      <c r="J193" s="608">
        <f t="shared" si="34"/>
        <v>0</v>
      </c>
      <c r="K193" s="608">
        <f t="shared" si="34"/>
        <v>0</v>
      </c>
      <c r="L193" s="609">
        <f t="shared" si="34"/>
        <v>89208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70000</v>
      </c>
      <c r="F194" s="656">
        <f t="shared" si="35"/>
        <v>70000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>
        <f t="shared" si="35"/>
        <v>49237</v>
      </c>
      <c r="J194" s="611">
        <f t="shared" si="35"/>
        <v>0</v>
      </c>
      <c r="K194" s="611">
        <f t="shared" si="35"/>
        <v>0</v>
      </c>
      <c r="L194" s="612">
        <f t="shared" si="35"/>
        <v>49237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19500</v>
      </c>
      <c r="F195" s="656">
        <f t="shared" si="35"/>
        <v>19500</v>
      </c>
      <c r="G195" s="656">
        <f t="shared" si="36"/>
        <v>0</v>
      </c>
      <c r="H195" s="656">
        <f t="shared" si="36"/>
        <v>0</v>
      </c>
      <c r="I195" s="616">
        <f t="shared" si="35"/>
        <v>12523</v>
      </c>
      <c r="J195" s="617">
        <f t="shared" si="35"/>
        <v>0</v>
      </c>
      <c r="K195" s="617">
        <f t="shared" si="35"/>
        <v>0</v>
      </c>
      <c r="L195" s="618">
        <f t="shared" si="35"/>
        <v>12523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22000</v>
      </c>
      <c r="F196" s="656">
        <f t="shared" si="35"/>
        <v>22000</v>
      </c>
      <c r="G196" s="656">
        <f t="shared" si="36"/>
        <v>0</v>
      </c>
      <c r="H196" s="656">
        <f t="shared" si="36"/>
        <v>0</v>
      </c>
      <c r="I196" s="616">
        <f t="shared" si="35"/>
        <v>19824</v>
      </c>
      <c r="J196" s="617">
        <f t="shared" si="35"/>
        <v>0</v>
      </c>
      <c r="K196" s="617">
        <f t="shared" si="35"/>
        <v>0</v>
      </c>
      <c r="L196" s="618">
        <f t="shared" si="35"/>
        <v>19824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13500</v>
      </c>
      <c r="F197" s="656">
        <f t="shared" si="35"/>
        <v>13500</v>
      </c>
      <c r="G197" s="656">
        <f t="shared" si="36"/>
        <v>0</v>
      </c>
      <c r="H197" s="656">
        <f t="shared" si="36"/>
        <v>0</v>
      </c>
      <c r="I197" s="616">
        <f t="shared" si="35"/>
        <v>7624</v>
      </c>
      <c r="J197" s="617">
        <f t="shared" si="35"/>
        <v>0</v>
      </c>
      <c r="K197" s="617">
        <f t="shared" si="35"/>
        <v>0</v>
      </c>
      <c r="L197" s="618">
        <f t="shared" si="35"/>
        <v>7624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58" t="s">
        <v>732</v>
      </c>
      <c r="D199" s="1759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6" t="s">
        <v>733</v>
      </c>
      <c r="D200" s="1756"/>
      <c r="E200" s="509">
        <f t="shared" si="37"/>
        <v>113392</v>
      </c>
      <c r="F200" s="510">
        <f t="shared" si="37"/>
        <v>113392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67476</v>
      </c>
      <c r="J200" s="608">
        <f t="shared" si="37"/>
        <v>0</v>
      </c>
      <c r="K200" s="608">
        <f t="shared" si="37"/>
        <v>0</v>
      </c>
      <c r="L200" s="609">
        <f t="shared" si="37"/>
        <v>67476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2160</v>
      </c>
      <c r="F203" s="660">
        <f t="shared" si="39"/>
        <v>2160</v>
      </c>
      <c r="G203" s="660">
        <f t="shared" si="40"/>
        <v>0</v>
      </c>
      <c r="H203" s="660">
        <f t="shared" si="41"/>
        <v>0</v>
      </c>
      <c r="I203" s="616">
        <f t="shared" si="42"/>
        <v>2160</v>
      </c>
      <c r="J203" s="617">
        <f t="shared" si="42"/>
        <v>0</v>
      </c>
      <c r="K203" s="617">
        <f t="shared" si="42"/>
        <v>0</v>
      </c>
      <c r="L203" s="618">
        <f t="shared" si="42"/>
        <v>2160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18276</v>
      </c>
      <c r="F205" s="660">
        <f t="shared" si="39"/>
        <v>18276</v>
      </c>
      <c r="G205" s="660">
        <f t="shared" si="40"/>
        <v>0</v>
      </c>
      <c r="H205" s="660">
        <f t="shared" si="41"/>
        <v>0</v>
      </c>
      <c r="I205" s="616">
        <f t="shared" si="42"/>
        <v>13651</v>
      </c>
      <c r="J205" s="617">
        <f t="shared" si="42"/>
        <v>0</v>
      </c>
      <c r="K205" s="617">
        <f t="shared" si="42"/>
        <v>0</v>
      </c>
      <c r="L205" s="618">
        <f t="shared" si="42"/>
        <v>13651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25164</v>
      </c>
      <c r="F206" s="660">
        <f t="shared" si="39"/>
        <v>25164</v>
      </c>
      <c r="G206" s="660">
        <f t="shared" si="40"/>
        <v>0</v>
      </c>
      <c r="H206" s="660">
        <f t="shared" si="41"/>
        <v>0</v>
      </c>
      <c r="I206" s="619">
        <f t="shared" si="42"/>
        <v>15414</v>
      </c>
      <c r="J206" s="620">
        <f t="shared" si="42"/>
        <v>0</v>
      </c>
      <c r="K206" s="620">
        <f t="shared" si="42"/>
        <v>0</v>
      </c>
      <c r="L206" s="621">
        <f t="shared" si="42"/>
        <v>15414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35560</v>
      </c>
      <c r="F207" s="660">
        <f t="shared" si="39"/>
        <v>35560</v>
      </c>
      <c r="G207" s="660">
        <f t="shared" si="40"/>
        <v>0</v>
      </c>
      <c r="H207" s="660">
        <f t="shared" si="41"/>
        <v>0</v>
      </c>
      <c r="I207" s="622">
        <f t="shared" si="42"/>
        <v>31333</v>
      </c>
      <c r="J207" s="623">
        <f t="shared" si="42"/>
        <v>0</v>
      </c>
      <c r="K207" s="623">
        <f t="shared" si="42"/>
        <v>0</v>
      </c>
      <c r="L207" s="624">
        <f t="shared" si="42"/>
        <v>31333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28732</v>
      </c>
      <c r="F208" s="660">
        <f t="shared" si="39"/>
        <v>28732</v>
      </c>
      <c r="G208" s="660">
        <f t="shared" si="40"/>
        <v>0</v>
      </c>
      <c r="H208" s="660">
        <f t="shared" si="41"/>
        <v>0</v>
      </c>
      <c r="I208" s="625">
        <f t="shared" si="42"/>
        <v>3000</v>
      </c>
      <c r="J208" s="626">
        <f t="shared" si="42"/>
        <v>0</v>
      </c>
      <c r="K208" s="626">
        <f t="shared" si="42"/>
        <v>0</v>
      </c>
      <c r="L208" s="627">
        <f t="shared" si="42"/>
        <v>3000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2000</v>
      </c>
      <c r="F209" s="660">
        <f t="shared" si="39"/>
        <v>2000</v>
      </c>
      <c r="G209" s="660">
        <f t="shared" si="40"/>
        <v>0</v>
      </c>
      <c r="H209" s="660">
        <f t="shared" si="41"/>
        <v>0</v>
      </c>
      <c r="I209" s="623">
        <f t="shared" si="42"/>
        <v>880</v>
      </c>
      <c r="J209" s="623">
        <f t="shared" si="42"/>
        <v>0</v>
      </c>
      <c r="K209" s="623">
        <f t="shared" si="42"/>
        <v>0</v>
      </c>
      <c r="L209" s="624">
        <f t="shared" si="42"/>
        <v>880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1500</v>
      </c>
      <c r="F212" s="660">
        <f t="shared" si="39"/>
        <v>1500</v>
      </c>
      <c r="G212" s="660">
        <f t="shared" si="40"/>
        <v>0</v>
      </c>
      <c r="H212" s="660">
        <f t="shared" si="41"/>
        <v>0</v>
      </c>
      <c r="I212" s="622">
        <f t="shared" si="43"/>
        <v>1038</v>
      </c>
      <c r="J212" s="623">
        <f t="shared" si="43"/>
        <v>0</v>
      </c>
      <c r="K212" s="623">
        <f t="shared" si="43"/>
        <v>0</v>
      </c>
      <c r="L212" s="624">
        <f t="shared" si="43"/>
        <v>1038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44" t="s">
        <v>385</v>
      </c>
      <c r="D218" s="1744"/>
      <c r="E218" s="509">
        <f aca="true" t="shared" si="44" ref="E218:L218">SUMIF($B$597:$B$12265,$B218,E$597:E$12265)</f>
        <v>2300</v>
      </c>
      <c r="F218" s="509">
        <f>SUMIF($B$597:$B$12265,$B218,F$597:F$12265)</f>
        <v>2300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436</v>
      </c>
      <c r="J218" s="608">
        <f t="shared" si="44"/>
        <v>0</v>
      </c>
      <c r="K218" s="608">
        <f t="shared" si="44"/>
        <v>0</v>
      </c>
      <c r="L218" s="609">
        <f t="shared" si="44"/>
        <v>436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300</v>
      </c>
      <c r="F219" s="648">
        <f t="shared" si="45"/>
        <v>300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194</v>
      </c>
      <c r="J219" s="611">
        <f t="shared" si="45"/>
        <v>0</v>
      </c>
      <c r="K219" s="611">
        <f t="shared" si="45"/>
        <v>0</v>
      </c>
      <c r="L219" s="612">
        <f t="shared" si="45"/>
        <v>194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2000</v>
      </c>
      <c r="F220" s="648">
        <f t="shared" si="45"/>
        <v>2000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242</v>
      </c>
      <c r="J220" s="617">
        <f t="shared" si="45"/>
        <v>0</v>
      </c>
      <c r="K220" s="617">
        <f t="shared" si="45"/>
        <v>0</v>
      </c>
      <c r="L220" s="618">
        <f t="shared" si="45"/>
        <v>242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44" t="s">
        <v>0</v>
      </c>
      <c r="D222" s="1744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44" t="s">
        <v>752</v>
      </c>
      <c r="D228" s="1744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44" t="s">
        <v>754</v>
      </c>
      <c r="D231" s="1766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54" t="s">
        <v>755</v>
      </c>
      <c r="D232" s="1755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54" t="s">
        <v>756</v>
      </c>
      <c r="D233" s="1755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54" t="s">
        <v>757</v>
      </c>
      <c r="D234" s="1755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44" t="s">
        <v>758</v>
      </c>
      <c r="D235" s="1744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1932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44" t="s">
        <v>770</v>
      </c>
      <c r="D249" s="1744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44" t="s">
        <v>771</v>
      </c>
      <c r="D250" s="1744"/>
      <c r="E250" s="509">
        <f t="shared" si="54"/>
        <v>39004</v>
      </c>
      <c r="F250" s="509">
        <f t="shared" si="54"/>
        <v>39004</v>
      </c>
      <c r="G250" s="509">
        <f t="shared" si="54"/>
        <v>0</v>
      </c>
      <c r="H250" s="509">
        <f t="shared" si="54"/>
        <v>0</v>
      </c>
      <c r="I250" s="607">
        <f t="shared" si="54"/>
        <v>24410</v>
      </c>
      <c r="J250" s="608">
        <f t="shared" si="54"/>
        <v>0</v>
      </c>
      <c r="K250" s="608">
        <f t="shared" si="54"/>
        <v>0</v>
      </c>
      <c r="L250" s="609">
        <f t="shared" si="54"/>
        <v>24410</v>
      </c>
    </row>
    <row r="251" spans="1:12" s="404" customFormat="1" ht="18.75" customHeight="1">
      <c r="A251" s="7">
        <v>450</v>
      </c>
      <c r="B251" s="1187">
        <v>4100</v>
      </c>
      <c r="C251" s="1744" t="s">
        <v>772</v>
      </c>
      <c r="D251" s="1744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44" t="s">
        <v>773</v>
      </c>
      <c r="D252" s="1744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44" t="s">
        <v>780</v>
      </c>
      <c r="D259" s="1744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44" t="s">
        <v>784</v>
      </c>
      <c r="D263" s="1744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44" t="s">
        <v>847</v>
      </c>
      <c r="D264" s="1744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54" t="s">
        <v>785</v>
      </c>
      <c r="D265" s="1755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44" t="s">
        <v>389</v>
      </c>
      <c r="D266" s="1744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43" t="s">
        <v>786</v>
      </c>
      <c r="D269" s="1743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43" t="s">
        <v>787</v>
      </c>
      <c r="D270" s="1743"/>
      <c r="E270" s="509">
        <f t="shared" si="60"/>
        <v>0</v>
      </c>
      <c r="F270" s="509">
        <f t="shared" si="60"/>
        <v>0</v>
      </c>
      <c r="G270" s="509">
        <f t="shared" si="60"/>
        <v>0</v>
      </c>
      <c r="H270" s="509">
        <f t="shared" si="60"/>
        <v>0</v>
      </c>
      <c r="I270" s="607">
        <f t="shared" si="60"/>
        <v>0</v>
      </c>
      <c r="J270" s="608">
        <f t="shared" si="60"/>
        <v>0</v>
      </c>
      <c r="K270" s="608">
        <f t="shared" si="60"/>
        <v>0</v>
      </c>
      <c r="L270" s="609">
        <f t="shared" si="60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0</v>
      </c>
      <c r="F271" s="648">
        <f t="shared" si="61"/>
        <v>0</v>
      </c>
      <c r="G271" s="648">
        <f t="shared" si="61"/>
        <v>0</v>
      </c>
      <c r="H271" s="648">
        <f t="shared" si="61"/>
        <v>0</v>
      </c>
      <c r="I271" s="610">
        <f t="shared" si="61"/>
        <v>0</v>
      </c>
      <c r="J271" s="611">
        <f t="shared" si="61"/>
        <v>0</v>
      </c>
      <c r="K271" s="611">
        <f t="shared" si="61"/>
        <v>0</v>
      </c>
      <c r="L271" s="612">
        <f t="shared" si="61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0</v>
      </c>
      <c r="F274" s="648">
        <f t="shared" si="61"/>
        <v>0</v>
      </c>
      <c r="G274" s="648">
        <f t="shared" si="61"/>
        <v>0</v>
      </c>
      <c r="H274" s="648">
        <f t="shared" si="61"/>
        <v>0</v>
      </c>
      <c r="I274" s="616">
        <f t="shared" si="61"/>
        <v>0</v>
      </c>
      <c r="J274" s="617">
        <f t="shared" si="61"/>
        <v>0</v>
      </c>
      <c r="K274" s="617">
        <f t="shared" si="61"/>
        <v>0</v>
      </c>
      <c r="L274" s="618">
        <f t="shared" si="61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43" t="s">
        <v>1773</v>
      </c>
      <c r="D278" s="1743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43" t="s">
        <v>803</v>
      </c>
      <c r="D281" s="1743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44" t="s">
        <v>804</v>
      </c>
      <c r="D282" s="1744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45" t="s">
        <v>1445</v>
      </c>
      <c r="D287" s="1746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769" t="s">
        <v>813</v>
      </c>
      <c r="D291" s="1744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890066</v>
      </c>
      <c r="F295" s="523">
        <f t="shared" si="69"/>
        <v>890066</v>
      </c>
      <c r="G295" s="523">
        <f t="shared" si="69"/>
        <v>0</v>
      </c>
      <c r="H295" s="524">
        <f t="shared" si="69"/>
        <v>0</v>
      </c>
      <c r="I295" s="754">
        <f t="shared" si="69"/>
        <v>582137</v>
      </c>
      <c r="J295" s="755">
        <f t="shared" si="69"/>
        <v>0</v>
      </c>
      <c r="K295" s="755">
        <f t="shared" si="69"/>
        <v>0</v>
      </c>
      <c r="L295" s="756">
        <f t="shared" si="69"/>
        <v>582137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49" t="str">
        <f>$B$7</f>
        <v>ОТЧЕТНИ ДАННИ ПО ЕБК ЗА ИЗПЪЛНЕНИЕТО НА БЮДЖЕТА</v>
      </c>
      <c r="C300" s="1750"/>
      <c r="D300" s="175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51" t="str">
        <f>$B$9</f>
        <v>ПГТ Н.Й.Вапцаров</v>
      </c>
      <c r="C302" s="1752"/>
      <c r="D302" s="1753"/>
      <c r="E302" s="1502" t="str">
        <f>$E$9</f>
        <v>01.01.2022</v>
      </c>
      <c r="F302" s="1144" t="str">
        <f>$F$9</f>
        <v>30.09.2022</v>
      </c>
      <c r="G302" s="766"/>
      <c r="H302" s="766"/>
      <c r="I302" s="766"/>
      <c r="J302" s="766"/>
      <c r="K302" s="402"/>
      <c r="L302" s="402"/>
    </row>
    <row r="303" spans="1:12" ht="15.7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80" t="e">
        <f>$B$12</f>
        <v>#N/A</v>
      </c>
      <c r="C305" s="1781"/>
      <c r="D305" s="1782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.7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42" t="s">
        <v>1866</v>
      </c>
      <c r="C334" s="1742"/>
      <c r="D334" s="1742"/>
      <c r="E334" s="767"/>
      <c r="F334" s="767"/>
      <c r="G334" s="767"/>
      <c r="H334" s="767"/>
      <c r="I334" s="767"/>
      <c r="J334" s="767"/>
      <c r="K334" s="767"/>
      <c r="L334" s="767"/>
    </row>
    <row r="335" spans="1:12" ht="15.7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.7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9" t="str">
        <f>$B$7</f>
        <v>ОТЧЕТНИ ДАННИ ПО ЕБК ЗА ИЗПЪЛНЕНИЕТО НА БЮДЖЕТА</v>
      </c>
      <c r="C338" s="1750"/>
      <c r="D338" s="175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51" t="str">
        <f>$B$9</f>
        <v>ПГТ Н.Й.Вапцаров</v>
      </c>
      <c r="C340" s="1752"/>
      <c r="D340" s="1753"/>
      <c r="E340" s="1059" t="str">
        <f>$E$9</f>
        <v>01.01.2022</v>
      </c>
      <c r="F340" s="1381" t="str">
        <f>$F$9</f>
        <v>30.09.2022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80" t="e">
        <f>$B$12</f>
        <v>#N/A</v>
      </c>
      <c r="C343" s="1781"/>
      <c r="D343" s="1782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818" t="s">
        <v>1914</v>
      </c>
      <c r="F347" s="1819"/>
      <c r="G347" s="1819"/>
      <c r="H347" s="1820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1933</v>
      </c>
      <c r="F348" s="1542" t="s">
        <v>1905</v>
      </c>
      <c r="G348" s="1542" t="s">
        <v>1919</v>
      </c>
      <c r="H348" s="1542" t="s">
        <v>1906</v>
      </c>
      <c r="I348" s="1542" t="s">
        <v>1907</v>
      </c>
      <c r="J348" s="1542" t="s">
        <v>1908</v>
      </c>
      <c r="K348" s="1542" t="s">
        <v>1909</v>
      </c>
      <c r="L348" s="1543" t="s">
        <v>1934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1917</v>
      </c>
      <c r="L349" s="506" t="s">
        <v>1916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770" t="s">
        <v>392</v>
      </c>
      <c r="D351" s="1771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87" t="s">
        <v>404</v>
      </c>
      <c r="D365" s="1788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87" t="s">
        <v>45</v>
      </c>
      <c r="D373" s="1788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87" t="s">
        <v>791</v>
      </c>
      <c r="D378" s="1788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87" t="s">
        <v>792</v>
      </c>
      <c r="D381" s="1788"/>
      <c r="E381" s="545">
        <f aca="true" t="shared" si="81" ref="E381:L381">SUM(E382:E385)</f>
        <v>821676</v>
      </c>
      <c r="F381" s="545">
        <f t="shared" si="81"/>
        <v>821676</v>
      </c>
      <c r="G381" s="545">
        <f t="shared" si="81"/>
        <v>0</v>
      </c>
      <c r="H381" s="546">
        <f t="shared" si="81"/>
        <v>0</v>
      </c>
      <c r="I381" s="574">
        <f t="shared" si="81"/>
        <v>722804</v>
      </c>
      <c r="J381" s="575">
        <f t="shared" si="81"/>
        <v>10344</v>
      </c>
      <c r="K381" s="576">
        <f t="shared" si="81"/>
        <v>0</v>
      </c>
      <c r="L381" s="577">
        <f t="shared" si="81"/>
        <v>733148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5738</v>
      </c>
      <c r="F382" s="670">
        <v>5738</v>
      </c>
      <c r="G382" s="670"/>
      <c r="H382" s="1450">
        <v>0</v>
      </c>
      <c r="I382" s="578">
        <v>5738</v>
      </c>
      <c r="J382" s="579"/>
      <c r="K382" s="1450">
        <v>0</v>
      </c>
      <c r="L382" s="671">
        <f t="shared" si="77"/>
        <v>5738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>
        <f t="shared" si="76"/>
        <v>815938</v>
      </c>
      <c r="F385" s="681">
        <v>815938</v>
      </c>
      <c r="G385" s="681"/>
      <c r="H385" s="1450">
        <v>0</v>
      </c>
      <c r="I385" s="588">
        <v>717066</v>
      </c>
      <c r="J385" s="589">
        <v>10344</v>
      </c>
      <c r="K385" s="1450">
        <v>0</v>
      </c>
      <c r="L385" s="671">
        <f t="shared" si="77"/>
        <v>727410</v>
      </c>
    </row>
    <row r="386" spans="1:26" s="404" customFormat="1" ht="18.75" customHeight="1">
      <c r="A386" s="7">
        <v>185</v>
      </c>
      <c r="B386" s="544">
        <v>6200</v>
      </c>
      <c r="C386" s="1787" t="s">
        <v>794</v>
      </c>
      <c r="D386" s="1788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87" t="s">
        <v>795</v>
      </c>
      <c r="D389" s="1788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7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87" t="s">
        <v>1464</v>
      </c>
      <c r="D392" s="1788"/>
      <c r="E392" s="545">
        <f aca="true" t="shared" si="83" ref="E392:L392">+E393+E394</f>
        <v>0</v>
      </c>
      <c r="F392" s="545">
        <f t="shared" si="83"/>
        <v>0</v>
      </c>
      <c r="G392" s="545">
        <f t="shared" si="83"/>
        <v>0</v>
      </c>
      <c r="H392" s="545">
        <f t="shared" si="83"/>
        <v>0</v>
      </c>
      <c r="I392" s="574">
        <f t="shared" si="83"/>
        <v>0</v>
      </c>
      <c r="J392" s="575">
        <f t="shared" si="83"/>
        <v>0</v>
      </c>
      <c r="K392" s="576">
        <f t="shared" si="83"/>
        <v>0</v>
      </c>
      <c r="L392" s="577">
        <f t="shared" si="83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7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87" t="s">
        <v>1871</v>
      </c>
      <c r="D395" s="1788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87" t="s">
        <v>1872</v>
      </c>
      <c r="D396" s="1788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87" t="s">
        <v>851</v>
      </c>
      <c r="D399" s="1788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87" t="s">
        <v>799</v>
      </c>
      <c r="D402" s="1788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821676</v>
      </c>
      <c r="F409" s="548">
        <f t="shared" si="89"/>
        <v>821676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722804</v>
      </c>
      <c r="J409" s="596">
        <f t="shared" si="89"/>
        <v>10344</v>
      </c>
      <c r="K409" s="596">
        <f t="shared" si="89"/>
        <v>0</v>
      </c>
      <c r="L409" s="596">
        <f t="shared" si="89"/>
        <v>733148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87" t="s">
        <v>1332</v>
      </c>
      <c r="D412" s="1788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87" t="s">
        <v>856</v>
      </c>
      <c r="D413" s="1788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87" t="s">
        <v>800</v>
      </c>
      <c r="D414" s="1788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87" t="s">
        <v>801</v>
      </c>
      <c r="D415" s="1788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87" t="s">
        <v>466</v>
      </c>
      <c r="D416" s="1788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89" t="str">
        <f>$B$7</f>
        <v>ОТЧЕТНИ ДАННИ ПО ЕБК ЗА ИЗПЪЛНЕНИЕТО НА БЮДЖЕТА</v>
      </c>
      <c r="C423" s="1790"/>
      <c r="D423" s="1790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51" t="str">
        <f>$B$9</f>
        <v>ПГТ Н.Й.Вапцаров</v>
      </c>
      <c r="C425" s="1752"/>
      <c r="D425" s="1753"/>
      <c r="E425" s="1059" t="str">
        <f>$E$9</f>
        <v>01.01.2022</v>
      </c>
      <c r="F425" s="1381" t="str">
        <f>$F$9</f>
        <v>30.09.2022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80" t="e">
        <f>$B$12</f>
        <v>#N/A</v>
      </c>
      <c r="C428" s="1781"/>
      <c r="D428" s="1782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1928</v>
      </c>
      <c r="F433" s="1170" t="s">
        <v>1911</v>
      </c>
      <c r="G433" s="1171" t="s">
        <v>1912</v>
      </c>
      <c r="H433" s="1172" t="s">
        <v>1913</v>
      </c>
      <c r="I433" s="1170" t="s">
        <v>1911</v>
      </c>
      <c r="J433" s="1171" t="s">
        <v>1912</v>
      </c>
      <c r="K433" s="1172" t="s">
        <v>1913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1915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1917</v>
      </c>
      <c r="L434" s="1416" t="s">
        <v>1918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-68390</v>
      </c>
      <c r="F435" s="1419">
        <f t="shared" si="92"/>
        <v>-68390</v>
      </c>
      <c r="G435" s="1419">
        <f t="shared" si="92"/>
        <v>0</v>
      </c>
      <c r="H435" s="1419">
        <f t="shared" si="92"/>
        <v>0</v>
      </c>
      <c r="I435" s="1420">
        <f t="shared" si="92"/>
        <v>140667</v>
      </c>
      <c r="J435" s="1421">
        <f t="shared" si="92"/>
        <v>10344</v>
      </c>
      <c r="K435" s="1421">
        <f t="shared" si="92"/>
        <v>0</v>
      </c>
      <c r="L435" s="1422">
        <f t="shared" si="92"/>
        <v>151011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68390</v>
      </c>
      <c r="F436" s="1424">
        <f t="shared" si="93"/>
        <v>68390</v>
      </c>
      <c r="G436" s="1424">
        <f t="shared" si="93"/>
        <v>0</v>
      </c>
      <c r="H436" s="1424">
        <f t="shared" si="93"/>
        <v>0</v>
      </c>
      <c r="I436" s="1425">
        <f t="shared" si="93"/>
        <v>-140667</v>
      </c>
      <c r="J436" s="1426">
        <f t="shared" si="93"/>
        <v>-10344</v>
      </c>
      <c r="K436" s="1426">
        <f t="shared" si="93"/>
        <v>0</v>
      </c>
      <c r="L436" s="1427">
        <f t="shared" si="93"/>
        <v>-151011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9" t="str">
        <f>$B$7</f>
        <v>ОТЧЕТНИ ДАННИ ПО ЕБК ЗА ИЗПЪЛНЕНИЕТО НА БЮДЖЕТА</v>
      </c>
      <c r="C439" s="1750"/>
      <c r="D439" s="175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51" t="str">
        <f>$B$9</f>
        <v>ПГТ Н.Й.Вапцаров</v>
      </c>
      <c r="C441" s="1752"/>
      <c r="D441" s="1753"/>
      <c r="E441" s="1059" t="str">
        <f>$E$9</f>
        <v>01.01.2022</v>
      </c>
      <c r="F441" s="1381" t="str">
        <f>$F$9</f>
        <v>30.09.2022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80" t="e">
        <f>$B$12</f>
        <v>#N/A</v>
      </c>
      <c r="C444" s="1781"/>
      <c r="D444" s="1782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818" t="s">
        <v>1914</v>
      </c>
      <c r="F448" s="1819"/>
      <c r="G448" s="1819"/>
      <c r="H448" s="1820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1933</v>
      </c>
      <c r="F449" s="1542" t="s">
        <v>1905</v>
      </c>
      <c r="G449" s="1542" t="s">
        <v>1919</v>
      </c>
      <c r="H449" s="1542" t="s">
        <v>1906</v>
      </c>
      <c r="I449" s="1542" t="s">
        <v>1907</v>
      </c>
      <c r="J449" s="1542" t="s">
        <v>1908</v>
      </c>
      <c r="K449" s="1542" t="s">
        <v>1909</v>
      </c>
      <c r="L449" s="1543" t="s">
        <v>1934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1917</v>
      </c>
      <c r="L450" s="568" t="s">
        <v>1916</v>
      </c>
    </row>
    <row r="451" spans="1:26" s="404" customFormat="1" ht="18.75" customHeight="1">
      <c r="A451" s="7">
        <v>5</v>
      </c>
      <c r="B451" s="573">
        <v>7000</v>
      </c>
      <c r="C451" s="1791" t="s">
        <v>1334</v>
      </c>
      <c r="D451" s="1792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93" t="s">
        <v>1337</v>
      </c>
      <c r="D455" s="1793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93" t="s">
        <v>1340</v>
      </c>
      <c r="D458" s="1793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91" t="s">
        <v>1343</v>
      </c>
      <c r="D461" s="1792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94" t="s">
        <v>1350</v>
      </c>
      <c r="D468" s="1795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96" t="s">
        <v>1470</v>
      </c>
      <c r="D471" s="1796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801" t="s">
        <v>1477</v>
      </c>
      <c r="D487" s="1802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801" t="s">
        <v>1657</v>
      </c>
      <c r="D492" s="1802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806" t="s">
        <v>1486</v>
      </c>
      <c r="D493" s="1806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96" t="s">
        <v>1666</v>
      </c>
      <c r="D502" s="1796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96" t="s">
        <v>1670</v>
      </c>
      <c r="D506" s="1796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96" t="s">
        <v>1476</v>
      </c>
      <c r="D511" s="1810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801" t="s">
        <v>1475</v>
      </c>
      <c r="D514" s="1805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214</v>
      </c>
      <c r="J514" s="737">
        <f t="shared" si="109"/>
        <v>0</v>
      </c>
      <c r="K514" s="737">
        <f t="shared" si="109"/>
        <v>0</v>
      </c>
      <c r="L514" s="712">
        <f t="shared" si="109"/>
        <v>214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214</v>
      </c>
      <c r="J517" s="582"/>
      <c r="K517" s="1448">
        <v>0</v>
      </c>
      <c r="L517" s="583">
        <f t="shared" si="105"/>
        <v>214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803" t="s">
        <v>49</v>
      </c>
      <c r="D521" s="1804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96" t="s">
        <v>1678</v>
      </c>
      <c r="D525" s="1796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814" t="s">
        <v>1471</v>
      </c>
      <c r="D526" s="1814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800" t="s">
        <v>1472</v>
      </c>
      <c r="D531" s="1805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96" t="s">
        <v>1473</v>
      </c>
      <c r="D534" s="1796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800" t="s">
        <v>1483</v>
      </c>
      <c r="D556" s="1800"/>
      <c r="E556" s="685">
        <f aca="true" t="shared" si="115" ref="E556:L556">SUM(E557:E575)</f>
        <v>68390</v>
      </c>
      <c r="F556" s="686">
        <f t="shared" si="115"/>
        <v>68390</v>
      </c>
      <c r="G556" s="686">
        <f t="shared" si="115"/>
        <v>0</v>
      </c>
      <c r="H556" s="686">
        <f t="shared" si="115"/>
        <v>0</v>
      </c>
      <c r="I556" s="739">
        <f t="shared" si="115"/>
        <v>-140881</v>
      </c>
      <c r="J556" s="737">
        <f t="shared" si="115"/>
        <v>-10344</v>
      </c>
      <c r="K556" s="737">
        <f t="shared" si="115"/>
        <v>0</v>
      </c>
      <c r="L556" s="712">
        <f t="shared" si="115"/>
        <v>-151225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>
        <f>SUM(F557:H557)</f>
        <v>68390</v>
      </c>
      <c r="F557" s="670">
        <v>68390</v>
      </c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>
        <v>-140881</v>
      </c>
      <c r="J563" s="578">
        <v>-10344</v>
      </c>
      <c r="K563" s="1451">
        <v>0</v>
      </c>
      <c r="L563" s="1609">
        <f t="shared" si="114"/>
        <v>-151225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800" t="s">
        <v>1474</v>
      </c>
      <c r="D576" s="1805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800" t="s">
        <v>1372</v>
      </c>
      <c r="D581" s="1805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68390</v>
      </c>
      <c r="F587" s="1444">
        <f>SUM(F451,G455,F458,F461,F471,F487,F492,F493,F502,F506,F511,F468,F514,F521,F525,F526,F531,F534,F556,F576,F581)</f>
        <v>68390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-140667</v>
      </c>
      <c r="J587" s="1446">
        <f t="shared" si="120"/>
        <v>-10344</v>
      </c>
      <c r="K587" s="1446">
        <f t="shared" si="120"/>
        <v>0</v>
      </c>
      <c r="L587" s="1447">
        <f t="shared" si="120"/>
        <v>-151011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811" t="s">
        <v>1940</v>
      </c>
      <c r="J590" s="1812"/>
      <c r="K590" s="1812"/>
      <c r="L590" s="1813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97" t="s">
        <v>476</v>
      </c>
      <c r="J591" s="1797"/>
      <c r="K591" s="1797"/>
      <c r="L591" s="1797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1940</v>
      </c>
      <c r="E593" s="1119"/>
      <c r="F593" s="1112"/>
      <c r="G593" s="1112"/>
      <c r="H593" s="437" t="s">
        <v>470</v>
      </c>
      <c r="I593" s="1807" t="s">
        <v>1942</v>
      </c>
      <c r="J593" s="1808"/>
      <c r="K593" s="1808"/>
      <c r="L593" s="1809"/>
    </row>
    <row r="594" spans="1:12" ht="21.75" customHeight="1">
      <c r="A594" s="8"/>
      <c r="B594" s="1798" t="s">
        <v>469</v>
      </c>
      <c r="C594" s="1799"/>
      <c r="D594" s="1121" t="s">
        <v>443</v>
      </c>
      <c r="E594" s="1117"/>
      <c r="F594" s="1117"/>
      <c r="G594" s="1117"/>
      <c r="H594" s="1118"/>
      <c r="I594" s="1797" t="s">
        <v>476</v>
      </c>
      <c r="J594" s="1797"/>
      <c r="K594" s="1797"/>
      <c r="L594" s="1797"/>
    </row>
    <row r="595" spans="1:12" ht="18.75" customHeight="1">
      <c r="A595" s="13"/>
      <c r="B595" s="1767">
        <v>30092022</v>
      </c>
      <c r="C595" s="1768"/>
      <c r="D595" s="1122" t="s">
        <v>471</v>
      </c>
      <c r="E595" s="1105" t="s">
        <v>1941</v>
      </c>
      <c r="F595" s="1105"/>
      <c r="G595" s="1105"/>
      <c r="H595" s="1111"/>
      <c r="I595" s="1120" t="s">
        <v>472</v>
      </c>
      <c r="J595" s="1772" t="s">
        <v>1943</v>
      </c>
      <c r="K595" s="1773"/>
      <c r="L595" s="1774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9" t="str">
        <f>$B$7</f>
        <v>ОТЧЕТНИ ДАННИ ПО ЕБК ЗА ИЗПЪЛНЕНИЕТО НА БЮДЖЕТА</v>
      </c>
      <c r="C602" s="1750"/>
      <c r="D602" s="175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51" t="str">
        <f>$B$9</f>
        <v>ПГТ Н.Й.Вапцаров</v>
      </c>
      <c r="C604" s="1752"/>
      <c r="D604" s="1753"/>
      <c r="E604" s="1059" t="str">
        <f>$E$9</f>
        <v>01.01.2022</v>
      </c>
      <c r="F604" s="1144" t="str">
        <f>$F$9</f>
        <v>30.09.2022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39" t="e">
        <f>$B$12</f>
        <v>#N/A</v>
      </c>
      <c r="C607" s="1740"/>
      <c r="D607" s="1741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818" t="s">
        <v>1914</v>
      </c>
      <c r="F611" s="1819"/>
      <c r="G611" s="1819"/>
      <c r="H611" s="1820"/>
      <c r="I611" s="521" t="s">
        <v>373</v>
      </c>
      <c r="J611" s="1164"/>
      <c r="K611" s="1163"/>
      <c r="L611" s="1165"/>
    </row>
    <row r="612" spans="2:12" ht="55.5" customHeight="1">
      <c r="B612" s="1166" t="s">
        <v>1431</v>
      </c>
      <c r="C612" s="1167" t="s">
        <v>571</v>
      </c>
      <c r="D612" s="1168" t="s">
        <v>867</v>
      </c>
      <c r="E612" s="1542" t="s">
        <v>1948</v>
      </c>
      <c r="F612" s="1542" t="s">
        <v>1905</v>
      </c>
      <c r="G612" s="1542" t="s">
        <v>1919</v>
      </c>
      <c r="H612" s="1542" t="s">
        <v>1906</v>
      </c>
      <c r="I612" s="1542" t="s">
        <v>1907</v>
      </c>
      <c r="J612" s="1542" t="s">
        <v>1908</v>
      </c>
      <c r="K612" s="1542" t="s">
        <v>1909</v>
      </c>
      <c r="L612" s="1543" t="s">
        <v>1934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1917</v>
      </c>
      <c r="L613" s="762" t="s">
        <v>1916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5" t="s">
        <v>1024</v>
      </c>
      <c r="D618" s="1755"/>
      <c r="E618" s="508">
        <f aca="true" t="shared" si="122" ref="E618:L618">SUM(E619:E620)</f>
        <v>592300</v>
      </c>
      <c r="F618" s="508">
        <f t="shared" si="122"/>
        <v>592300</v>
      </c>
      <c r="G618" s="508">
        <f t="shared" si="122"/>
        <v>0</v>
      </c>
      <c r="H618" s="508">
        <f t="shared" si="122"/>
        <v>0</v>
      </c>
      <c r="I618" s="607">
        <f t="shared" si="122"/>
        <v>380365</v>
      </c>
      <c r="J618" s="608">
        <f t="shared" si="122"/>
        <v>0</v>
      </c>
      <c r="K618" s="608">
        <f t="shared" si="122"/>
        <v>0</v>
      </c>
      <c r="L618" s="609">
        <f t="shared" si="122"/>
        <v>380365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592300</v>
      </c>
      <c r="F619" s="1519">
        <v>592300</v>
      </c>
      <c r="G619" s="1519"/>
      <c r="H619" s="655"/>
      <c r="I619" s="578">
        <v>380365</v>
      </c>
      <c r="J619" s="579"/>
      <c r="K619" s="579"/>
      <c r="L619" s="580">
        <f>SUM(I619:K619)</f>
        <v>380365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6" t="s">
        <v>1027</v>
      </c>
      <c r="D621" s="1756"/>
      <c r="E621" s="1480">
        <f aca="true" t="shared" si="123" ref="E621:L621">SUM(E622:E626)</f>
        <v>18070</v>
      </c>
      <c r="F621" s="1480">
        <f t="shared" si="123"/>
        <v>18070</v>
      </c>
      <c r="G621" s="1480">
        <f t="shared" si="123"/>
        <v>0</v>
      </c>
      <c r="H621" s="1480">
        <f t="shared" si="123"/>
        <v>0</v>
      </c>
      <c r="I621" s="607">
        <f t="shared" si="123"/>
        <v>7245</v>
      </c>
      <c r="J621" s="608">
        <f t="shared" si="123"/>
        <v>0</v>
      </c>
      <c r="K621" s="608">
        <f t="shared" si="123"/>
        <v>0</v>
      </c>
      <c r="L621" s="609">
        <f t="shared" si="123"/>
        <v>7245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>
        <v>0</v>
      </c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18070</v>
      </c>
      <c r="F624" s="1521">
        <v>18070</v>
      </c>
      <c r="G624" s="1521"/>
      <c r="H624" s="657"/>
      <c r="I624" s="581">
        <v>7245</v>
      </c>
      <c r="J624" s="582"/>
      <c r="K624" s="582"/>
      <c r="L624" s="580">
        <f t="shared" si="124"/>
        <v>7245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57" t="s">
        <v>726</v>
      </c>
      <c r="D627" s="1757"/>
      <c r="E627" s="1480">
        <f aca="true" t="shared" si="126" ref="E627:L627">SUM(E628:E632)</f>
        <v>125000</v>
      </c>
      <c r="F627" s="1480">
        <f>SUM(F628:F632)</f>
        <v>125000</v>
      </c>
      <c r="G627" s="1480">
        <f>SUM(G628:G632)</f>
        <v>0</v>
      </c>
      <c r="H627" s="1480">
        <f>SUM(H628:H632)</f>
        <v>0</v>
      </c>
      <c r="I627" s="607">
        <f t="shared" si="126"/>
        <v>86773</v>
      </c>
      <c r="J627" s="608">
        <f t="shared" si="126"/>
        <v>0</v>
      </c>
      <c r="K627" s="608">
        <f t="shared" si="126"/>
        <v>0</v>
      </c>
      <c r="L627" s="609">
        <f t="shared" si="126"/>
        <v>86773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70000</v>
      </c>
      <c r="F628" s="1519">
        <v>70000</v>
      </c>
      <c r="G628" s="1519"/>
      <c r="H628" s="655"/>
      <c r="I628" s="588">
        <v>47790</v>
      </c>
      <c r="J628" s="589"/>
      <c r="K628" s="589"/>
      <c r="L628" s="580">
        <f t="shared" si="124"/>
        <v>47790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19500</v>
      </c>
      <c r="F629" s="1521">
        <v>19500</v>
      </c>
      <c r="G629" s="1521"/>
      <c r="H629" s="657"/>
      <c r="I629" s="588">
        <v>12523</v>
      </c>
      <c r="J629" s="589"/>
      <c r="K629" s="589"/>
      <c r="L629" s="580">
        <f t="shared" si="124"/>
        <v>12523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22000</v>
      </c>
      <c r="F630" s="1521">
        <v>22000</v>
      </c>
      <c r="G630" s="1521"/>
      <c r="H630" s="657"/>
      <c r="I630" s="588">
        <v>19200</v>
      </c>
      <c r="J630" s="589"/>
      <c r="K630" s="589"/>
      <c r="L630" s="580">
        <f t="shared" si="124"/>
        <v>19200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13500</v>
      </c>
      <c r="F631" s="1521">
        <v>13500</v>
      </c>
      <c r="G631" s="1521"/>
      <c r="H631" s="657"/>
      <c r="I631" s="588">
        <v>7260</v>
      </c>
      <c r="J631" s="589"/>
      <c r="K631" s="589"/>
      <c r="L631" s="580">
        <f t="shared" si="124"/>
        <v>7260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58" t="s">
        <v>869</v>
      </c>
      <c r="D633" s="1759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6" t="s">
        <v>733</v>
      </c>
      <c r="D634" s="1756"/>
      <c r="E634" s="1465">
        <f aca="true" t="shared" si="127" ref="E634:L634">SUM(E635:E651)</f>
        <v>113392</v>
      </c>
      <c r="F634" s="1465">
        <f t="shared" si="127"/>
        <v>113392</v>
      </c>
      <c r="G634" s="1465">
        <f t="shared" si="127"/>
        <v>0</v>
      </c>
      <c r="H634" s="1465">
        <f t="shared" si="127"/>
        <v>0</v>
      </c>
      <c r="I634" s="1465">
        <f t="shared" si="127"/>
        <v>67476</v>
      </c>
      <c r="J634" s="1465">
        <f t="shared" si="127"/>
        <v>0</v>
      </c>
      <c r="K634" s="1465">
        <f t="shared" si="127"/>
        <v>0</v>
      </c>
      <c r="L634" s="1465">
        <f t="shared" si="127"/>
        <v>67476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2160</v>
      </c>
      <c r="F637" s="1521">
        <v>2160</v>
      </c>
      <c r="G637" s="1521"/>
      <c r="H637" s="657"/>
      <c r="I637" s="581">
        <v>2160</v>
      </c>
      <c r="J637" s="582"/>
      <c r="K637" s="582"/>
      <c r="L637" s="580">
        <f t="shared" si="129"/>
        <v>2160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18276</v>
      </c>
      <c r="F639" s="1521">
        <v>18276</v>
      </c>
      <c r="G639" s="1521"/>
      <c r="H639" s="657"/>
      <c r="I639" s="581">
        <v>13651</v>
      </c>
      <c r="J639" s="582"/>
      <c r="K639" s="582"/>
      <c r="L639" s="580">
        <f t="shared" si="129"/>
        <v>13651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25164</v>
      </c>
      <c r="F640" s="1523">
        <v>25164</v>
      </c>
      <c r="G640" s="1523"/>
      <c r="H640" s="658"/>
      <c r="I640" s="641">
        <v>15414</v>
      </c>
      <c r="J640" s="642"/>
      <c r="K640" s="642"/>
      <c r="L640" s="580">
        <f t="shared" si="129"/>
        <v>15414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35560</v>
      </c>
      <c r="F641" s="1524">
        <v>35560</v>
      </c>
      <c r="G641" s="1524"/>
      <c r="H641" s="660"/>
      <c r="I641" s="586">
        <v>31333</v>
      </c>
      <c r="J641" s="587"/>
      <c r="K641" s="587"/>
      <c r="L641" s="580">
        <f t="shared" si="129"/>
        <v>31333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28732</v>
      </c>
      <c r="F642" s="1525">
        <v>28732</v>
      </c>
      <c r="G642" s="1525"/>
      <c r="H642" s="662"/>
      <c r="I642" s="584">
        <v>3000</v>
      </c>
      <c r="J642" s="585"/>
      <c r="K642" s="585"/>
      <c r="L642" s="580">
        <f t="shared" si="129"/>
        <v>3000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2000</v>
      </c>
      <c r="F643" s="1524">
        <v>2000</v>
      </c>
      <c r="G643" s="1524"/>
      <c r="H643" s="660"/>
      <c r="I643" s="586">
        <v>880</v>
      </c>
      <c r="J643" s="587"/>
      <c r="K643" s="587"/>
      <c r="L643" s="580">
        <f t="shared" si="129"/>
        <v>880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1500</v>
      </c>
      <c r="F646" s="1524">
        <v>1500</v>
      </c>
      <c r="G646" s="1524"/>
      <c r="H646" s="660"/>
      <c r="I646" s="586">
        <v>1038</v>
      </c>
      <c r="J646" s="587"/>
      <c r="K646" s="587"/>
      <c r="L646" s="580">
        <f t="shared" si="129"/>
        <v>1038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44" t="s">
        <v>752</v>
      </c>
      <c r="D652" s="1744"/>
      <c r="E652" s="1465">
        <f aca="true" t="shared" si="131" ref="E652:L652">SUM(E653:E655)</f>
        <v>2300</v>
      </c>
      <c r="F652" s="1465">
        <f t="shared" si="131"/>
        <v>2300</v>
      </c>
      <c r="G652" s="1465">
        <f t="shared" si="131"/>
        <v>0</v>
      </c>
      <c r="H652" s="1465">
        <f t="shared" si="131"/>
        <v>0</v>
      </c>
      <c r="I652" s="1465">
        <f t="shared" si="131"/>
        <v>436</v>
      </c>
      <c r="J652" s="1465">
        <f t="shared" si="131"/>
        <v>0</v>
      </c>
      <c r="K652" s="1465">
        <f t="shared" si="131"/>
        <v>0</v>
      </c>
      <c r="L652" s="1465">
        <f t="shared" si="131"/>
        <v>436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300</v>
      </c>
      <c r="F653" s="1519">
        <v>300</v>
      </c>
      <c r="G653" s="1519"/>
      <c r="H653" s="655"/>
      <c r="I653" s="578">
        <v>194</v>
      </c>
      <c r="J653" s="579"/>
      <c r="K653" s="579"/>
      <c r="L653" s="580">
        <f t="shared" si="130"/>
        <v>194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2000</v>
      </c>
      <c r="F654" s="1521">
        <v>2000</v>
      </c>
      <c r="G654" s="1521"/>
      <c r="H654" s="657"/>
      <c r="I654" s="581">
        <v>242</v>
      </c>
      <c r="J654" s="582"/>
      <c r="K654" s="582"/>
      <c r="L654" s="580">
        <f t="shared" si="130"/>
        <v>242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44" t="s">
        <v>0</v>
      </c>
      <c r="D656" s="1744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44" t="s">
        <v>752</v>
      </c>
      <c r="D662" s="1744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44" t="s">
        <v>754</v>
      </c>
      <c r="D665" s="1766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54" t="s">
        <v>755</v>
      </c>
      <c r="D666" s="1755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54" t="s">
        <v>756</v>
      </c>
      <c r="D667" s="1755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54" t="s">
        <v>757</v>
      </c>
      <c r="D668" s="1755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44" t="s">
        <v>758</v>
      </c>
      <c r="D669" s="1744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1932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44" t="s">
        <v>770</v>
      </c>
      <c r="D683" s="1744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44" t="s">
        <v>771</v>
      </c>
      <c r="D684" s="1744"/>
      <c r="E684" s="1465">
        <f>SUM(F684:H684)</f>
        <v>39004</v>
      </c>
      <c r="F684" s="1522">
        <v>39004</v>
      </c>
      <c r="G684" s="1522"/>
      <c r="H684" s="510"/>
      <c r="I684" s="1300">
        <v>24410</v>
      </c>
      <c r="J684" s="1301"/>
      <c r="K684" s="1301"/>
      <c r="L684" s="1302">
        <f>SUM(I684:K684)</f>
        <v>24410</v>
      </c>
    </row>
    <row r="685" spans="1:12" ht="15.75">
      <c r="A685" s="7">
        <v>450</v>
      </c>
      <c r="B685" s="1187">
        <v>4100</v>
      </c>
      <c r="C685" s="1744" t="s">
        <v>772</v>
      </c>
      <c r="D685" s="1744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44" t="s">
        <v>773</v>
      </c>
      <c r="D686" s="1744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44" t="s">
        <v>780</v>
      </c>
      <c r="D693" s="1744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44" t="s">
        <v>784</v>
      </c>
      <c r="D697" s="1744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44" t="s">
        <v>847</v>
      </c>
      <c r="D698" s="1744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54" t="s">
        <v>785</v>
      </c>
      <c r="D699" s="1755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44" t="s">
        <v>389</v>
      </c>
      <c r="D700" s="1744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43" t="s">
        <v>786</v>
      </c>
      <c r="D703" s="1743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43" t="s">
        <v>787</v>
      </c>
      <c r="D704" s="1743"/>
      <c r="E704" s="1465">
        <f aca="true" t="shared" si="143" ref="E704:L704">SUM(E705:E711)</f>
        <v>0</v>
      </c>
      <c r="F704" s="1465">
        <f t="shared" si="143"/>
        <v>0</v>
      </c>
      <c r="G704" s="1465">
        <f t="shared" si="143"/>
        <v>0</v>
      </c>
      <c r="H704" s="1465">
        <f t="shared" si="143"/>
        <v>0</v>
      </c>
      <c r="I704" s="607">
        <f t="shared" si="143"/>
        <v>0</v>
      </c>
      <c r="J704" s="608">
        <f t="shared" si="143"/>
        <v>0</v>
      </c>
      <c r="K704" s="608">
        <f t="shared" si="143"/>
        <v>0</v>
      </c>
      <c r="L704" s="609">
        <f t="shared" si="143"/>
        <v>0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5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0</v>
      </c>
      <c r="F708" s="1521"/>
      <c r="G708" s="1521"/>
      <c r="H708" s="657"/>
      <c r="I708" s="581"/>
      <c r="J708" s="582"/>
      <c r="K708" s="582"/>
      <c r="L708" s="580">
        <f t="shared" si="145"/>
        <v>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43" t="s">
        <v>1773</v>
      </c>
      <c r="D712" s="1743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43" t="s">
        <v>803</v>
      </c>
      <c r="D715" s="1743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44" t="s">
        <v>804</v>
      </c>
      <c r="D716" s="1744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45" t="s">
        <v>1445</v>
      </c>
      <c r="D721" s="1746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47" t="s">
        <v>813</v>
      </c>
      <c r="D725" s="1748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890066</v>
      </c>
      <c r="F729" s="524">
        <f>SUM(F618,F621,F627,F633,F634,F652,F656,F662,F665,F666,F667,F668,F669,F676,F683,F684,F685,F686,F693,F697,F698,F699,F700,F703,F704,F712,F715,F716,F721)+F725</f>
        <v>890066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566705</v>
      </c>
      <c r="J729" s="755">
        <f t="shared" si="151"/>
        <v>0</v>
      </c>
      <c r="K729" s="755">
        <f t="shared" si="151"/>
        <v>0</v>
      </c>
      <c r="L729" s="756">
        <f t="shared" si="151"/>
        <v>566705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.75" hidden="1">
      <c r="A733" s="8"/>
      <c r="B733" s="1749" t="str">
        <f>$B$7</f>
        <v>ОТЧЕТНИ ДАННИ ПО ЕБК ЗА ИЗПЪЛНЕНИЕТО НА БЮДЖЕТА</v>
      </c>
      <c r="C733" s="1750"/>
      <c r="D733" s="1750"/>
      <c r="E733" s="766"/>
      <c r="F733" s="766"/>
      <c r="G733" s="766"/>
      <c r="H733" s="766"/>
      <c r="I733" s="766"/>
      <c r="J733" s="766"/>
      <c r="K733" s="766"/>
      <c r="L733" s="766"/>
    </row>
    <row r="734" spans="1:12" ht="15.7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.75" hidden="1">
      <c r="A735" s="8"/>
      <c r="B735" s="1751" t="str">
        <f>$B$9</f>
        <v>ПГТ Н.Й.Вапцаров</v>
      </c>
      <c r="C735" s="1752"/>
      <c r="D735" s="1753"/>
      <c r="E735" s="1059" t="str">
        <f>$E$9</f>
        <v>01.01.2022</v>
      </c>
      <c r="F735" s="1144" t="str">
        <f>$F$9</f>
        <v>30.09.2022</v>
      </c>
      <c r="G735" s="766"/>
      <c r="H735" s="766"/>
      <c r="I735" s="766"/>
      <c r="J735" s="766"/>
      <c r="K735" s="402"/>
      <c r="L735" s="402"/>
    </row>
    <row r="736" spans="1:12" ht="15.7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.7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9.5" hidden="1">
      <c r="A738" s="8"/>
      <c r="B738" s="1739" t="e">
        <f>$B$12</f>
        <v>#N/A</v>
      </c>
      <c r="C738" s="1740"/>
      <c r="D738" s="1741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9.5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.7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.7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.7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.7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.7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.7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.7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.7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.7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.75" hidden="1">
      <c r="A766" s="10"/>
      <c r="B766" s="1742" t="s">
        <v>1866</v>
      </c>
      <c r="C766" s="1742"/>
      <c r="D766" s="1742"/>
      <c r="E766" s="767"/>
      <c r="F766" s="767"/>
      <c r="G766" s="767"/>
      <c r="H766" s="767"/>
      <c r="I766" s="767"/>
      <c r="J766" s="767"/>
      <c r="K766" s="767"/>
      <c r="L766" s="767"/>
    </row>
    <row r="767" spans="1:14" ht="15.7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  <v>0</v>
      </c>
      <c r="N767" s="537"/>
    </row>
    <row r="768" spans="1:14" ht="15.7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  <v>0</v>
      </c>
      <c r="N768" s="537"/>
    </row>
    <row r="769" spans="2:14" ht="15.75">
      <c r="B769" s="1749" t="str">
        <f>$B$7</f>
        <v>ОТЧЕТНИ ДАННИ ПО ЕБК ЗА ИЗПЪЛНЕНИЕТО НА БЮДЖЕТА</v>
      </c>
      <c r="C769" s="1750"/>
      <c r="D769" s="175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  <v>0</v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  <v>0</v>
      </c>
      <c r="N770" s="537"/>
    </row>
    <row r="771" spans="2:14" ht="18">
      <c r="B771" s="1751" t="str">
        <f>$B$9</f>
        <v>ПГТ Н.Й.Вапцаров</v>
      </c>
      <c r="C771" s="1752"/>
      <c r="D771" s="1753"/>
      <c r="E771" s="1059" t="str">
        <f>$E$9</f>
        <v>01.01.2022</v>
      </c>
      <c r="F771" s="1144" t="str">
        <f>$F$9</f>
        <v>30.09.2022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  <v>0</v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  <v>0</v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  <v>0</v>
      </c>
      <c r="N773" s="537"/>
    </row>
    <row r="774" spans="2:14" ht="18">
      <c r="B774" s="1739" t="e">
        <f>$B$12</f>
        <v>#N/A</v>
      </c>
      <c r="C774" s="1740"/>
      <c r="D774" s="1741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  <v>0</v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  <v>0</v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  <v>0</v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  <v>0</v>
      </c>
      <c r="N777" s="537"/>
    </row>
    <row r="778" spans="2:14" ht="16.5">
      <c r="B778" s="1160"/>
      <c r="C778" s="1161"/>
      <c r="D778" s="1162" t="s">
        <v>866</v>
      </c>
      <c r="E778" s="1818" t="s">
        <v>1914</v>
      </c>
      <c r="F778" s="1819"/>
      <c r="G778" s="1819"/>
      <c r="H778" s="1820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  <v>0</v>
      </c>
      <c r="N778" s="537"/>
    </row>
    <row r="779" spans="2:14" ht="55.5" customHeight="1">
      <c r="B779" s="1166" t="s">
        <v>1431</v>
      </c>
      <c r="C779" s="1167" t="s">
        <v>571</v>
      </c>
      <c r="D779" s="1168" t="s">
        <v>867</v>
      </c>
      <c r="E779" s="1542" t="s">
        <v>1933</v>
      </c>
      <c r="F779" s="1542" t="s">
        <v>1905</v>
      </c>
      <c r="G779" s="1542" t="s">
        <v>1919</v>
      </c>
      <c r="H779" s="1542" t="s">
        <v>1906</v>
      </c>
      <c r="I779" s="1542" t="s">
        <v>1907</v>
      </c>
      <c r="J779" s="1542" t="s">
        <v>1908</v>
      </c>
      <c r="K779" s="1542" t="s">
        <v>1909</v>
      </c>
      <c r="L779" s="1543" t="s">
        <v>1934</v>
      </c>
      <c r="M779" s="1479">
        <f>(IF($E896&lt;&gt;0,$M$2,IF($H896&lt;&gt;0,$M$2,IF($I896&lt;&gt;0,$M$2,IF($J896&lt;&gt;0,$M$2,IF($K896&lt;&gt;0,$M$2,IF($L896&lt;&gt;0,$M$2,"")))))))</f>
        <v>0</v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1917</v>
      </c>
      <c r="L780" s="762" t="s">
        <v>1916</v>
      </c>
      <c r="M780" s="1479">
        <f>(IF($E896&lt;&gt;0,$M$2,IF($H896&lt;&gt;0,$M$2,IF($I896&lt;&gt;0,$M$2,IF($J896&lt;&gt;0,$M$2,IF($K896&lt;&gt;0,$M$2,IF($L896&lt;&gt;0,$M$2,"")))))))</f>
        <v>0</v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  <v>0</v>
      </c>
      <c r="N781" s="537"/>
    </row>
    <row r="782" spans="2:14" ht="16.5" thickBot="1">
      <c r="B782" s="1179"/>
      <c r="C782" s="1478">
        <f>VLOOKUP(D783,EBK_DEIN2,2,FALSE)</f>
        <v>5532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  <v>0</v>
      </c>
      <c r="N782" s="537"/>
    </row>
    <row r="783" spans="2:14" ht="15.75">
      <c r="B783" s="1181"/>
      <c r="C783" s="1182">
        <f>+C782</f>
        <v>5532</v>
      </c>
      <c r="D783" s="1475" t="s">
        <v>690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  <v>0</v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  <v>0</v>
      </c>
      <c r="N784" s="537"/>
    </row>
    <row r="785" spans="1:14" ht="15.75">
      <c r="A785" s="7">
        <v>5</v>
      </c>
      <c r="B785" s="1187">
        <v>100</v>
      </c>
      <c r="C785" s="1765" t="s">
        <v>1024</v>
      </c>
      <c r="D785" s="1755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56" t="s">
        <v>1027</v>
      </c>
      <c r="D788" s="1756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12997</v>
      </c>
      <c r="J788" s="608">
        <f t="shared" si="154"/>
        <v>0</v>
      </c>
      <c r="K788" s="608">
        <f t="shared" si="154"/>
        <v>0</v>
      </c>
      <c r="L788" s="609">
        <f t="shared" si="154"/>
        <v>12997</v>
      </c>
      <c r="M788" s="1479">
        <f t="shared" si="153"/>
        <v>0</v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>
        <v>12997</v>
      </c>
      <c r="J789" s="579"/>
      <c r="K789" s="579"/>
      <c r="L789" s="580">
        <f>SUM(I789:K789)</f>
        <v>12997</v>
      </c>
      <c r="M789" s="1479">
        <f t="shared" si="153"/>
        <v>0</v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57" t="s">
        <v>726</v>
      </c>
      <c r="D794" s="1757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>
        <f t="shared" si="156"/>
        <v>2435</v>
      </c>
      <c r="J794" s="608">
        <f t="shared" si="156"/>
        <v>0</v>
      </c>
      <c r="K794" s="608">
        <f t="shared" si="156"/>
        <v>0</v>
      </c>
      <c r="L794" s="609">
        <f t="shared" si="156"/>
        <v>2435</v>
      </c>
      <c r="M794" s="1479">
        <f t="shared" si="153"/>
        <v>0</v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>
        <v>1447</v>
      </c>
      <c r="J795" s="588"/>
      <c r="K795" s="588"/>
      <c r="L795" s="580">
        <f aca="true" t="shared" si="157" ref="L795:L800">SUM(I795:K795)</f>
        <v>1447</v>
      </c>
      <c r="M795" s="1479">
        <f t="shared" si="153"/>
        <v>0</v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>
        <v>624</v>
      </c>
      <c r="J797" s="588"/>
      <c r="K797" s="588"/>
      <c r="L797" s="580">
        <f t="shared" si="157"/>
        <v>624</v>
      </c>
      <c r="M797" s="1479">
        <f t="shared" si="153"/>
        <v>0</v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>
        <v>364</v>
      </c>
      <c r="J798" s="588"/>
      <c r="K798" s="588"/>
      <c r="L798" s="580">
        <f t="shared" si="157"/>
        <v>364</v>
      </c>
      <c r="M798" s="1479">
        <f t="shared" si="153"/>
        <v>0</v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58" t="s">
        <v>869</v>
      </c>
      <c r="D800" s="1759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56" t="s">
        <v>733</v>
      </c>
      <c r="D801" s="1756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44" t="s">
        <v>752</v>
      </c>
      <c r="D819" s="1744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44" t="s">
        <v>0</v>
      </c>
      <c r="D823" s="1744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44" t="s">
        <v>752</v>
      </c>
      <c r="D829" s="1744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44" t="s">
        <v>754</v>
      </c>
      <c r="D832" s="1766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54" t="s">
        <v>755</v>
      </c>
      <c r="D833" s="1755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54" t="s">
        <v>756</v>
      </c>
      <c r="D834" s="1755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54" t="s">
        <v>757</v>
      </c>
      <c r="D835" s="1755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44" t="s">
        <v>758</v>
      </c>
      <c r="D836" s="1744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1932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44" t="s">
        <v>770</v>
      </c>
      <c r="D850" s="1744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44" t="s">
        <v>771</v>
      </c>
      <c r="D851" s="1744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44" t="s">
        <v>772</v>
      </c>
      <c r="D852" s="1744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44" t="s">
        <v>773</v>
      </c>
      <c r="D853" s="1744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44" t="s">
        <v>780</v>
      </c>
      <c r="D860" s="1744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44" t="s">
        <v>784</v>
      </c>
      <c r="D864" s="1744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44" t="s">
        <v>847</v>
      </c>
      <c r="D865" s="1744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54" t="s">
        <v>785</v>
      </c>
      <c r="D866" s="1755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44" t="s">
        <v>389</v>
      </c>
      <c r="D867" s="1744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43" t="s">
        <v>786</v>
      </c>
      <c r="D870" s="1743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43" t="s">
        <v>787</v>
      </c>
      <c r="D871" s="1743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43" t="s">
        <v>1773</v>
      </c>
      <c r="D879" s="1743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43" t="s">
        <v>803</v>
      </c>
      <c r="D882" s="1743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44" t="s">
        <v>804</v>
      </c>
      <c r="D883" s="1744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45" t="s">
        <v>1445</v>
      </c>
      <c r="D888" s="1746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47" t="s">
        <v>813</v>
      </c>
      <c r="D892" s="1748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15432</v>
      </c>
      <c r="J896" s="755">
        <f t="shared" si="184"/>
        <v>0</v>
      </c>
      <c r="K896" s="755">
        <f t="shared" si="184"/>
        <v>0</v>
      </c>
      <c r="L896" s="756">
        <f t="shared" si="184"/>
        <v>15432</v>
      </c>
      <c r="M896" s="1479">
        <f t="shared" si="179"/>
        <v>0</v>
      </c>
      <c r="N896" s="1472" t="str">
        <f>LEFT(C782,1)</f>
        <v>5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  <v>0</v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  <v>0</v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  <v>0</v>
      </c>
      <c r="N899" s="537"/>
    </row>
    <row r="900" spans="1:14" ht="15.75" hidden="1">
      <c r="A900" s="8"/>
      <c r="B900" s="1749" t="str">
        <f>$B$7</f>
        <v>ОТЧЕТНИ ДАННИ ПО ЕБК ЗА ИЗПЪЛНЕНИЕТО НА БЮДЖЕТА</v>
      </c>
      <c r="C900" s="1750"/>
      <c r="D900" s="175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  <v>0</v>
      </c>
      <c r="N900" s="537"/>
    </row>
    <row r="901" spans="1:14" ht="15.7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  <v>0</v>
      </c>
      <c r="N901" s="537"/>
    </row>
    <row r="902" spans="1:14" ht="18.75" hidden="1">
      <c r="A902" s="8"/>
      <c r="B902" s="1751" t="str">
        <f>$B$9</f>
        <v>ПГТ Н.Й.Вапцаров</v>
      </c>
      <c r="C902" s="1752"/>
      <c r="D902" s="1753"/>
      <c r="E902" s="1059" t="str">
        <f>$E$9</f>
        <v>01.01.2022</v>
      </c>
      <c r="F902" s="1144" t="str">
        <f>$F$9</f>
        <v>30.09.2022</v>
      </c>
      <c r="G902" s="766"/>
      <c r="H902" s="766"/>
      <c r="I902" s="766"/>
      <c r="J902" s="766"/>
      <c r="M902" s="3">
        <f>M896</f>
        <v>0</v>
      </c>
      <c r="N902" s="537"/>
    </row>
    <row r="903" spans="1:14" ht="15.7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  <v>0</v>
      </c>
      <c r="N903" s="537"/>
    </row>
    <row r="904" spans="1:14" ht="15.7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  <v>0</v>
      </c>
      <c r="N904" s="537"/>
    </row>
    <row r="905" spans="1:14" ht="19.5" hidden="1">
      <c r="A905" s="8"/>
      <c r="B905" s="1739" t="e">
        <f>$B$12</f>
        <v>#N/A</v>
      </c>
      <c r="C905" s="1740"/>
      <c r="D905" s="1741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  <v>0</v>
      </c>
      <c r="N905" s="537"/>
    </row>
    <row r="906" spans="1:14" ht="15.7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  <v>0</v>
      </c>
      <c r="N906" s="537"/>
    </row>
    <row r="907" spans="1:14" ht="19.5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  <v>0</v>
      </c>
      <c r="N907" s="537"/>
    </row>
    <row r="908" spans="1:14" ht="16.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  <v>0</v>
      </c>
      <c r="N908" s="537"/>
    </row>
    <row r="909" spans="1:14" ht="15.7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  <v>0</v>
      </c>
      <c r="N909" s="537"/>
    </row>
    <row r="910" spans="1:14" ht="15.7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.7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.7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.7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.7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.7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.7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.7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.7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.7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.7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.7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.7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1.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.7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1.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1.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.7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.7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.7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.7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6.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6.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  <v>0</v>
      </c>
      <c r="N932" s="537"/>
    </row>
    <row r="933" spans="2:14" ht="15.75" hidden="1">
      <c r="B933" s="1742" t="s">
        <v>1866</v>
      </c>
      <c r="C933" s="1742"/>
      <c r="D933" s="1742"/>
      <c r="E933" s="767"/>
      <c r="F933" s="767"/>
      <c r="G933" s="767"/>
      <c r="H933" s="767"/>
      <c r="I933" s="767"/>
      <c r="J933" s="767"/>
      <c r="K933" s="767"/>
      <c r="L933" s="767"/>
      <c r="M933" s="3">
        <f>M896</f>
        <v>0</v>
      </c>
      <c r="N933" s="537"/>
    </row>
    <row r="934" spans="2:14" ht="15.7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  <v>0</v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  <v>0</v>
      </c>
      <c r="N935" s="32"/>
    </row>
    <row r="936" spans="2:12" ht="15">
      <c r="B936" s="1114"/>
      <c r="C936" s="1114"/>
      <c r="D936" s="1134"/>
      <c r="E936" s="14"/>
      <c r="F936" s="14"/>
      <c r="G936" s="14"/>
      <c r="H936" s="14"/>
      <c r="I936" s="14"/>
      <c r="J936" s="14"/>
      <c r="K936" s="14"/>
      <c r="L936" s="14"/>
    </row>
    <row r="937" spans="2:12" ht="15">
      <c r="B937" s="1114"/>
      <c r="C937" s="1135"/>
      <c r="D937" s="1136"/>
      <c r="E937" s="14"/>
      <c r="F937" s="14"/>
      <c r="G937" s="14"/>
      <c r="H937" s="14"/>
      <c r="I937" s="14"/>
      <c r="J937" s="14"/>
      <c r="K937" s="14"/>
      <c r="L937" s="14"/>
    </row>
    <row r="938" spans="2:12" ht="36" customHeight="1">
      <c r="B938" s="1749" t="str">
        <f>$B$7</f>
        <v>ОТЧЕТНИ ДАННИ ПО ЕБК ЗА ИЗПЪЛНЕНИЕТО НА БЮДЖЕТА</v>
      </c>
      <c r="C938" s="1750"/>
      <c r="D938" s="1750"/>
      <c r="E938" s="1137"/>
      <c r="F938" s="1137"/>
      <c r="G938" s="1138"/>
      <c r="H938" s="1138"/>
      <c r="I938" s="1138"/>
      <c r="J938" s="1138"/>
      <c r="K938" s="1138"/>
      <c r="L938" s="1138"/>
    </row>
    <row r="939" spans="2:12" ht="15.75">
      <c r="B939" s="765"/>
      <c r="C939" s="1112"/>
      <c r="D939" s="1139"/>
      <c r="E939" s="1140" t="s">
        <v>564</v>
      </c>
      <c r="F939" s="1140" t="s">
        <v>1377</v>
      </c>
      <c r="G939" s="766"/>
      <c r="H939" s="766"/>
      <c r="I939" s="766"/>
      <c r="J939" s="1141" t="s">
        <v>467</v>
      </c>
      <c r="K939" s="1142"/>
      <c r="L939" s="1143"/>
    </row>
    <row r="940" spans="2:12" ht="18">
      <c r="B940" s="1751" t="str">
        <f>$B$9</f>
        <v>ПГТ Н.Й.Вапцаров</v>
      </c>
      <c r="C940" s="1752"/>
      <c r="D940" s="1753"/>
      <c r="E940" s="1059" t="str">
        <f>$E$9</f>
        <v>01.01.2022</v>
      </c>
      <c r="F940" s="1144" t="str">
        <f>$F$9</f>
        <v>30.09.2022</v>
      </c>
      <c r="G940" s="766"/>
      <c r="H940" s="766"/>
      <c r="I940" s="766"/>
      <c r="J940" s="766"/>
      <c r="K940" s="766"/>
      <c r="L940" s="766"/>
    </row>
    <row r="941" spans="2:12" ht="15">
      <c r="B941" s="1145" t="str">
        <f>$B$10</f>
        <v>                                                            (наименование на разпоредителя с бюджет)</v>
      </c>
      <c r="C941" s="765"/>
      <c r="D941" s="1115"/>
      <c r="E941" s="1146"/>
      <c r="F941" s="1146"/>
      <c r="G941" s="766"/>
      <c r="H941" s="766"/>
      <c r="I941" s="766"/>
      <c r="J941" s="766"/>
      <c r="K941" s="766"/>
      <c r="L941" s="766"/>
    </row>
    <row r="942" spans="2:12" ht="15">
      <c r="B942" s="1145"/>
      <c r="C942" s="765"/>
      <c r="D942" s="1115"/>
      <c r="E942" s="1145"/>
      <c r="F942" s="765"/>
      <c r="G942" s="766"/>
      <c r="H942" s="766"/>
      <c r="I942" s="766"/>
      <c r="J942" s="766"/>
      <c r="K942" s="766"/>
      <c r="L942" s="766"/>
    </row>
    <row r="943" spans="2:12" ht="18">
      <c r="B943" s="1739" t="e">
        <f>$B$12</f>
        <v>#N/A</v>
      </c>
      <c r="C943" s="1740"/>
      <c r="D943" s="1741"/>
      <c r="E943" s="1147" t="s">
        <v>359</v>
      </c>
      <c r="F943" s="1148" t="str">
        <f>$F$12</f>
        <v>1003</v>
      </c>
      <c r="G943" s="1149"/>
      <c r="H943" s="1149"/>
      <c r="I943" s="1149"/>
      <c r="J943" s="766"/>
      <c r="K943" s="766"/>
      <c r="L943" s="766"/>
    </row>
    <row r="944" spans="2:12" ht="15.75">
      <c r="B944" s="1150" t="str">
        <f>$B$13</f>
        <v>                                             (наименование на първостепенния разпоредител с бюджет)</v>
      </c>
      <c r="C944" s="765"/>
      <c r="D944" s="1115"/>
      <c r="E944" s="1151"/>
      <c r="F944" s="1152"/>
      <c r="G944" s="766"/>
      <c r="H944" s="766"/>
      <c r="I944" s="766"/>
      <c r="J944" s="766"/>
      <c r="K944" s="766"/>
      <c r="L944" s="766"/>
    </row>
    <row r="945" spans="2:12" ht="18">
      <c r="B945" s="1153"/>
      <c r="C945" s="766"/>
      <c r="D945" s="1154" t="s">
        <v>479</v>
      </c>
      <c r="E945" s="1155">
        <f>$E$15</f>
        <v>0</v>
      </c>
      <c r="F945" s="1462">
        <f>$F$15</f>
        <v>0</v>
      </c>
      <c r="G945" s="766"/>
      <c r="H945" s="766"/>
      <c r="I945" s="766"/>
      <c r="J945" s="1156"/>
      <c r="K945" s="766"/>
      <c r="L945" s="1156"/>
    </row>
    <row r="946" spans="2:12" ht="16.5" thickBot="1">
      <c r="B946" s="765"/>
      <c r="C946" s="1112"/>
      <c r="D946" s="1139"/>
      <c r="E946" s="1152"/>
      <c r="F946" s="1157"/>
      <c r="G946" s="1158"/>
      <c r="H946" s="1158"/>
      <c r="I946" s="1158"/>
      <c r="J946" s="1158"/>
      <c r="K946" s="1158"/>
      <c r="L946" s="1159" t="s">
        <v>567</v>
      </c>
    </row>
    <row r="947" spans="2:12" ht="17.25" thickBot="1">
      <c r="B947" s="1160"/>
      <c r="C947" s="1161"/>
      <c r="D947" s="1162" t="s">
        <v>866</v>
      </c>
      <c r="E947" s="1760" t="s">
        <v>1930</v>
      </c>
      <c r="F947" s="1761"/>
      <c r="G947" s="1761"/>
      <c r="H947" s="1762"/>
      <c r="I947" s="1763" t="s">
        <v>1931</v>
      </c>
      <c r="J947" s="1764"/>
      <c r="K947" s="1764"/>
      <c r="L947" s="1656"/>
    </row>
    <row r="948" spans="2:12" ht="55.5" customHeight="1">
      <c r="B948" s="1166" t="s">
        <v>1431</v>
      </c>
      <c r="C948" s="1167" t="s">
        <v>571</v>
      </c>
      <c r="D948" s="1566" t="s">
        <v>867</v>
      </c>
      <c r="E948" s="1632" t="s">
        <v>1920</v>
      </c>
      <c r="F948" s="1573" t="s">
        <v>1921</v>
      </c>
      <c r="G948" s="1574" t="s">
        <v>1922</v>
      </c>
      <c r="H948" s="1575" t="s">
        <v>1923</v>
      </c>
      <c r="I948" s="1587" t="s">
        <v>1924</v>
      </c>
      <c r="J948" s="1588" t="s">
        <v>1925</v>
      </c>
      <c r="K948" s="1589" t="s">
        <v>1926</v>
      </c>
      <c r="L948" s="1565" t="s">
        <v>1927</v>
      </c>
    </row>
    <row r="949" spans="2:12" ht="69" customHeight="1">
      <c r="B949" s="1174"/>
      <c r="C949" s="1175"/>
      <c r="D949" s="1567" t="s">
        <v>1023</v>
      </c>
      <c r="E949" s="1591" t="s">
        <v>1883</v>
      </c>
      <c r="F949" s="1597" t="s">
        <v>1884</v>
      </c>
      <c r="G949" s="1551" t="s">
        <v>874</v>
      </c>
      <c r="H949" s="762" t="s">
        <v>875</v>
      </c>
      <c r="I949" s="760" t="s">
        <v>846</v>
      </c>
      <c r="J949" s="762" t="s">
        <v>334</v>
      </c>
      <c r="K949" s="761" t="s">
        <v>1917</v>
      </c>
      <c r="L949" s="762" t="s">
        <v>1916</v>
      </c>
    </row>
    <row r="950" spans="2:12" ht="16.5" thickBot="1">
      <c r="B950" s="1177"/>
      <c r="C950" s="1476">
        <v>0</v>
      </c>
      <c r="D950" s="1568" t="s">
        <v>1788</v>
      </c>
      <c r="E950" s="1592"/>
      <c r="F950" s="771"/>
      <c r="G950" s="1552"/>
      <c r="H950" s="436"/>
      <c r="I950" s="1178"/>
      <c r="J950" s="769"/>
      <c r="K950" s="769"/>
      <c r="L950" s="770"/>
    </row>
    <row r="951" spans="2:12" ht="16.5" thickBot="1">
      <c r="B951" s="1179"/>
      <c r="C951" s="1478">
        <f>VLOOKUP(D952,EBK_DEIN2,2,FALSE)</f>
        <v>7713</v>
      </c>
      <c r="D951" s="1569" t="s">
        <v>316</v>
      </c>
      <c r="E951" s="1592"/>
      <c r="F951" s="771"/>
      <c r="G951" s="1553"/>
      <c r="H951" s="438"/>
      <c r="I951" s="1180"/>
      <c r="J951" s="771"/>
      <c r="K951" s="771"/>
      <c r="L951" s="772"/>
    </row>
    <row r="952" spans="2:12" ht="15.75">
      <c r="B952" s="1181"/>
      <c r="C952" s="1182">
        <f>+C951</f>
        <v>7713</v>
      </c>
      <c r="D952" s="1570" t="s">
        <v>1695</v>
      </c>
      <c r="E952" s="1592"/>
      <c r="F952" s="771"/>
      <c r="G952" s="1553"/>
      <c r="H952" s="438"/>
      <c r="I952" s="1180"/>
      <c r="J952" s="771"/>
      <c r="K952" s="771"/>
      <c r="L952" s="772"/>
    </row>
    <row r="953" spans="2:12" ht="15">
      <c r="B953" s="1183"/>
      <c r="C953" s="1184"/>
      <c r="D953" s="1571" t="s">
        <v>868</v>
      </c>
      <c r="E953" s="1592"/>
      <c r="F953" s="771"/>
      <c r="G953" s="1554"/>
      <c r="H953" s="1576"/>
      <c r="I953" s="1186"/>
      <c r="J953" s="773"/>
      <c r="K953" s="773"/>
      <c r="L953" s="774"/>
    </row>
    <row r="954" spans="1:12" ht="15.75">
      <c r="A954" s="7">
        <v>5</v>
      </c>
      <c r="B954" s="1187">
        <v>100</v>
      </c>
      <c r="C954" s="1765" t="s">
        <v>1024</v>
      </c>
      <c r="D954" s="1755"/>
      <c r="E954" s="1593">
        <f aca="true" t="shared" si="186" ref="E954:L954">SUM(E955:E956)</f>
        <v>0</v>
      </c>
      <c r="F954" s="1598">
        <f t="shared" si="186"/>
        <v>0</v>
      </c>
      <c r="G954" s="1555">
        <f t="shared" si="186"/>
        <v>0</v>
      </c>
      <c r="H954" s="1577">
        <f t="shared" si="186"/>
        <v>0</v>
      </c>
      <c r="I954" s="607">
        <f t="shared" si="186"/>
        <v>0</v>
      </c>
      <c r="J954" s="608">
        <f t="shared" si="186"/>
        <v>0</v>
      </c>
      <c r="K954" s="608">
        <f t="shared" si="186"/>
        <v>0</v>
      </c>
      <c r="L954" s="609">
        <f t="shared" si="186"/>
        <v>0</v>
      </c>
    </row>
    <row r="955" spans="1:12" ht="15.75">
      <c r="A955" s="8">
        <v>10</v>
      </c>
      <c r="B955" s="1188"/>
      <c r="C955" s="1189">
        <v>101</v>
      </c>
      <c r="D955" s="1190" t="s">
        <v>1025</v>
      </c>
      <c r="E955" s="1594">
        <f>F955+G955+H955</f>
        <v>0</v>
      </c>
      <c r="F955" s="1572"/>
      <c r="G955" s="1556"/>
      <c r="H955" s="1578"/>
      <c r="I955" s="578"/>
      <c r="J955" s="579"/>
      <c r="K955" s="579"/>
      <c r="L955" s="580">
        <f>I955+J955+K955</f>
        <v>0</v>
      </c>
    </row>
    <row r="956" spans="1:12" ht="36" customHeight="1">
      <c r="A956" s="8">
        <v>15</v>
      </c>
      <c r="B956" s="1188"/>
      <c r="C956" s="1191">
        <v>102</v>
      </c>
      <c r="D956" s="1192" t="s">
        <v>1026</v>
      </c>
      <c r="E956" s="1594">
        <f>F956+G956+H956</f>
        <v>0</v>
      </c>
      <c r="F956" s="1599"/>
      <c r="G956" s="1557"/>
      <c r="H956" s="1579"/>
      <c r="I956" s="588"/>
      <c r="J956" s="589"/>
      <c r="K956" s="589"/>
      <c r="L956" s="580">
        <f aca="true" t="shared" si="187" ref="L956:L1019">I956+J956+K956</f>
        <v>0</v>
      </c>
    </row>
    <row r="957" spans="1:12" ht="15.75">
      <c r="A957" s="7">
        <v>35</v>
      </c>
      <c r="B957" s="1187">
        <v>200</v>
      </c>
      <c r="C957" s="1756" t="s">
        <v>1027</v>
      </c>
      <c r="D957" s="1756"/>
      <c r="E957" s="1595">
        <f aca="true" t="shared" si="188" ref="E957:L957">SUM(E958:E962)</f>
        <v>0</v>
      </c>
      <c r="F957" s="1598">
        <f t="shared" si="188"/>
        <v>0</v>
      </c>
      <c r="G957" s="1555">
        <f t="shared" si="188"/>
        <v>0</v>
      </c>
      <c r="H957" s="1577">
        <f t="shared" si="188"/>
        <v>0</v>
      </c>
      <c r="I957" s="607">
        <f t="shared" si="188"/>
        <v>0</v>
      </c>
      <c r="J957" s="608">
        <f t="shared" si="188"/>
        <v>0</v>
      </c>
      <c r="K957" s="608">
        <f t="shared" si="188"/>
        <v>0</v>
      </c>
      <c r="L957" s="609">
        <f t="shared" si="188"/>
        <v>0</v>
      </c>
    </row>
    <row r="958" spans="1:12" ht="15.75">
      <c r="A958" s="8">
        <v>40</v>
      </c>
      <c r="B958" s="1193"/>
      <c r="C958" s="1189">
        <v>201</v>
      </c>
      <c r="D958" s="1190" t="s">
        <v>1028</v>
      </c>
      <c r="E958" s="1594">
        <f aca="true" t="shared" si="189" ref="E958:E1021">F958+G958+H958</f>
        <v>0</v>
      </c>
      <c r="F958" s="1572"/>
      <c r="G958" s="1556"/>
      <c r="H958" s="1578"/>
      <c r="I958" s="578"/>
      <c r="J958" s="579"/>
      <c r="K958" s="579"/>
      <c r="L958" s="580">
        <f t="shared" si="187"/>
        <v>0</v>
      </c>
    </row>
    <row r="959" spans="1:12" ht="15.75">
      <c r="A959" s="8">
        <v>45</v>
      </c>
      <c r="B959" s="1194"/>
      <c r="C959" s="1195">
        <v>202</v>
      </c>
      <c r="D959" s="1196" t="s">
        <v>1029</v>
      </c>
      <c r="E959" s="1594">
        <f t="shared" si="189"/>
        <v>0</v>
      </c>
      <c r="F959" s="1600"/>
      <c r="G959" s="1558"/>
      <c r="H959" s="1580"/>
      <c r="I959" s="581"/>
      <c r="J959" s="582"/>
      <c r="K959" s="582"/>
      <c r="L959" s="580">
        <f t="shared" si="187"/>
        <v>0</v>
      </c>
    </row>
    <row r="960" spans="1:12" ht="31.5">
      <c r="A960" s="8">
        <v>50</v>
      </c>
      <c r="B960" s="1197"/>
      <c r="C960" s="1195">
        <v>205</v>
      </c>
      <c r="D960" s="1196" t="s">
        <v>723</v>
      </c>
      <c r="E960" s="1594">
        <f t="shared" si="189"/>
        <v>0</v>
      </c>
      <c r="F960" s="1600"/>
      <c r="G960" s="1558"/>
      <c r="H960" s="1580"/>
      <c r="I960" s="581"/>
      <c r="J960" s="582"/>
      <c r="K960" s="582"/>
      <c r="L960" s="580">
        <f t="shared" si="187"/>
        <v>0</v>
      </c>
    </row>
    <row r="961" spans="1:12" ht="15.75">
      <c r="A961" s="8">
        <v>55</v>
      </c>
      <c r="B961" s="1197"/>
      <c r="C961" s="1195">
        <v>208</v>
      </c>
      <c r="D961" s="1198" t="s">
        <v>724</v>
      </c>
      <c r="E961" s="1594">
        <f t="shared" si="189"/>
        <v>0</v>
      </c>
      <c r="F961" s="1600"/>
      <c r="G961" s="1558"/>
      <c r="H961" s="1580"/>
      <c r="I961" s="581"/>
      <c r="J961" s="582"/>
      <c r="K961" s="582"/>
      <c r="L961" s="580">
        <f t="shared" si="187"/>
        <v>0</v>
      </c>
    </row>
    <row r="962" spans="1:12" ht="15.75">
      <c r="A962" s="8">
        <v>60</v>
      </c>
      <c r="B962" s="1193"/>
      <c r="C962" s="1191">
        <v>209</v>
      </c>
      <c r="D962" s="1199" t="s">
        <v>725</v>
      </c>
      <c r="E962" s="1594">
        <f t="shared" si="189"/>
        <v>0</v>
      </c>
      <c r="F962" s="1599"/>
      <c r="G962" s="1557"/>
      <c r="H962" s="1579"/>
      <c r="I962" s="588"/>
      <c r="J962" s="589"/>
      <c r="K962" s="589"/>
      <c r="L962" s="580">
        <f t="shared" si="187"/>
        <v>0</v>
      </c>
    </row>
    <row r="963" spans="1:12" ht="15.75">
      <c r="A963" s="7">
        <v>65</v>
      </c>
      <c r="B963" s="1187">
        <v>500</v>
      </c>
      <c r="C963" s="1757" t="s">
        <v>726</v>
      </c>
      <c r="D963" s="1757"/>
      <c r="E963" s="1630">
        <f t="shared" si="189"/>
        <v>0</v>
      </c>
      <c r="F963" s="1598">
        <f aca="true" t="shared" si="190" ref="F963:L963">SUM(F964:F968)</f>
        <v>0</v>
      </c>
      <c r="G963" s="1555">
        <f t="shared" si="190"/>
        <v>0</v>
      </c>
      <c r="H963" s="1555">
        <f t="shared" si="190"/>
        <v>0</v>
      </c>
      <c r="I963" s="1555">
        <f t="shared" si="190"/>
        <v>0</v>
      </c>
      <c r="J963" s="608">
        <f t="shared" si="190"/>
        <v>0</v>
      </c>
      <c r="K963" s="608">
        <f t="shared" si="190"/>
        <v>0</v>
      </c>
      <c r="L963" s="609">
        <f t="shared" si="190"/>
        <v>0</v>
      </c>
    </row>
    <row r="964" spans="1:12" ht="31.5">
      <c r="A964" s="8">
        <v>70</v>
      </c>
      <c r="B964" s="1193"/>
      <c r="C964" s="1200">
        <v>551</v>
      </c>
      <c r="D964" s="1201" t="s">
        <v>727</v>
      </c>
      <c r="E964" s="1594">
        <f t="shared" si="189"/>
        <v>0</v>
      </c>
      <c r="F964" s="1572"/>
      <c r="G964" s="1572"/>
      <c r="H964" s="1572"/>
      <c r="I964" s="1572"/>
      <c r="J964" s="1572"/>
      <c r="K964" s="1572"/>
      <c r="L964" s="580">
        <f t="shared" si="187"/>
        <v>0</v>
      </c>
    </row>
    <row r="965" spans="1:12" ht="15.75">
      <c r="A965" s="8">
        <v>75</v>
      </c>
      <c r="B965" s="1193"/>
      <c r="C965" s="1202">
        <f>C964+1</f>
        <v>552</v>
      </c>
      <c r="D965" s="1203" t="s">
        <v>728</v>
      </c>
      <c r="E965" s="1594">
        <f t="shared" si="189"/>
        <v>0</v>
      </c>
      <c r="F965" s="1600"/>
      <c r="G965" s="1600"/>
      <c r="H965" s="1600"/>
      <c r="I965" s="1600"/>
      <c r="J965" s="1600"/>
      <c r="K965" s="1600"/>
      <c r="L965" s="580">
        <f t="shared" si="187"/>
        <v>0</v>
      </c>
    </row>
    <row r="966" spans="1:12" ht="15.75">
      <c r="A966" s="8">
        <v>80</v>
      </c>
      <c r="B966" s="1204"/>
      <c r="C966" s="1202">
        <v>560</v>
      </c>
      <c r="D966" s="1205" t="s">
        <v>729</v>
      </c>
      <c r="E966" s="1594">
        <f t="shared" si="189"/>
        <v>0</v>
      </c>
      <c r="F966" s="1600"/>
      <c r="G966" s="1600"/>
      <c r="H966" s="1600"/>
      <c r="I966" s="1600"/>
      <c r="J966" s="1600"/>
      <c r="K966" s="1600"/>
      <c r="L966" s="580">
        <f t="shared" si="187"/>
        <v>0</v>
      </c>
    </row>
    <row r="967" spans="1:12" ht="15.75">
      <c r="A967" s="8">
        <v>85</v>
      </c>
      <c r="B967" s="1204"/>
      <c r="C967" s="1202">
        <v>580</v>
      </c>
      <c r="D967" s="1203" t="s">
        <v>730</v>
      </c>
      <c r="E967" s="1594">
        <f t="shared" si="189"/>
        <v>0</v>
      </c>
      <c r="F967" s="1600"/>
      <c r="G967" s="1600"/>
      <c r="H967" s="1600"/>
      <c r="I967" s="1600"/>
      <c r="J967" s="1600"/>
      <c r="K967" s="1600"/>
      <c r="L967" s="580">
        <f t="shared" si="187"/>
        <v>0</v>
      </c>
    </row>
    <row r="968" spans="1:12" ht="31.5">
      <c r="A968" s="8">
        <v>90</v>
      </c>
      <c r="B968" s="1193"/>
      <c r="C968" s="1206">
        <v>590</v>
      </c>
      <c r="D968" s="1207" t="s">
        <v>731</v>
      </c>
      <c r="E968" s="1594">
        <f t="shared" si="189"/>
        <v>0</v>
      </c>
      <c r="F968" s="1599"/>
      <c r="G968" s="1557"/>
      <c r="H968" s="1579"/>
      <c r="I968" s="588"/>
      <c r="J968" s="589"/>
      <c r="K968" s="589"/>
      <c r="L968" s="580">
        <f t="shared" si="187"/>
        <v>0</v>
      </c>
    </row>
    <row r="969" spans="1:12" ht="15.75">
      <c r="A969" s="7">
        <v>115</v>
      </c>
      <c r="B969" s="1187">
        <v>800</v>
      </c>
      <c r="C969" s="1758" t="s">
        <v>869</v>
      </c>
      <c r="D969" s="1759"/>
      <c r="E969" s="1596">
        <f>F969+G969+H969</f>
        <v>0</v>
      </c>
      <c r="F969" s="1601"/>
      <c r="G969" s="1559"/>
      <c r="H969" s="1581"/>
      <c r="I969" s="1300"/>
      <c r="J969" s="1301"/>
      <c r="K969" s="1301"/>
      <c r="L969" s="1619">
        <f t="shared" si="187"/>
        <v>0</v>
      </c>
    </row>
    <row r="970" spans="1:12" ht="15.75">
      <c r="A970" s="7">
        <v>125</v>
      </c>
      <c r="B970" s="1187">
        <v>1000</v>
      </c>
      <c r="C970" s="1756" t="s">
        <v>733</v>
      </c>
      <c r="D970" s="1756"/>
      <c r="E970" s="1630">
        <f t="shared" si="189"/>
        <v>0</v>
      </c>
      <c r="F970" s="1601">
        <f aca="true" t="shared" si="191" ref="F970:K970">SUM(F971:F987)</f>
        <v>0</v>
      </c>
      <c r="G970" s="1555">
        <f t="shared" si="191"/>
        <v>0</v>
      </c>
      <c r="H970" s="1577">
        <f t="shared" si="191"/>
        <v>0</v>
      </c>
      <c r="I970" s="607">
        <f t="shared" si="191"/>
        <v>0</v>
      </c>
      <c r="J970" s="608">
        <f t="shared" si="191"/>
        <v>0</v>
      </c>
      <c r="K970" s="608">
        <f t="shared" si="191"/>
        <v>0</v>
      </c>
      <c r="L970" s="1619">
        <f t="shared" si="187"/>
        <v>0</v>
      </c>
    </row>
    <row r="971" spans="1:12" ht="15.75">
      <c r="A971" s="8">
        <v>130</v>
      </c>
      <c r="B971" s="1194"/>
      <c r="C971" s="1189">
        <v>1011</v>
      </c>
      <c r="D971" s="1208" t="s">
        <v>734</v>
      </c>
      <c r="E971" s="1594">
        <f t="shared" si="189"/>
        <v>0</v>
      </c>
      <c r="F971" s="1572"/>
      <c r="G971" s="1556"/>
      <c r="H971" s="1578"/>
      <c r="I971" s="578"/>
      <c r="J971" s="579"/>
      <c r="K971" s="579"/>
      <c r="L971" s="580">
        <f t="shared" si="187"/>
        <v>0</v>
      </c>
    </row>
    <row r="972" spans="1:12" ht="15.75">
      <c r="A972" s="8">
        <v>135</v>
      </c>
      <c r="B972" s="1194"/>
      <c r="C972" s="1195">
        <v>1012</v>
      </c>
      <c r="D972" s="1196" t="s">
        <v>735</v>
      </c>
      <c r="E972" s="1594">
        <f t="shared" si="189"/>
        <v>0</v>
      </c>
      <c r="F972" s="1600"/>
      <c r="G972" s="1558"/>
      <c r="H972" s="1580"/>
      <c r="I972" s="581"/>
      <c r="J972" s="582"/>
      <c r="K972" s="582"/>
      <c r="L972" s="580">
        <f t="shared" si="187"/>
        <v>0</v>
      </c>
    </row>
    <row r="973" spans="1:12" ht="15.75">
      <c r="A973" s="8">
        <v>140</v>
      </c>
      <c r="B973" s="1194"/>
      <c r="C973" s="1195">
        <v>1013</v>
      </c>
      <c r="D973" s="1196" t="s">
        <v>736</v>
      </c>
      <c r="E973" s="1594">
        <f t="shared" si="189"/>
        <v>0</v>
      </c>
      <c r="F973" s="1600"/>
      <c r="G973" s="1558"/>
      <c r="H973" s="1580"/>
      <c r="I973" s="581"/>
      <c r="J973" s="582"/>
      <c r="K973" s="582"/>
      <c r="L973" s="580">
        <f t="shared" si="187"/>
        <v>0</v>
      </c>
    </row>
    <row r="974" spans="1:12" ht="15.75">
      <c r="A974" s="8">
        <v>145</v>
      </c>
      <c r="B974" s="1194"/>
      <c r="C974" s="1195">
        <v>1014</v>
      </c>
      <c r="D974" s="1196" t="s">
        <v>737</v>
      </c>
      <c r="E974" s="1594">
        <f t="shared" si="189"/>
        <v>0</v>
      </c>
      <c r="F974" s="1600"/>
      <c r="G974" s="1558"/>
      <c r="H974" s="1580"/>
      <c r="I974" s="581"/>
      <c r="J974" s="582"/>
      <c r="K974" s="582"/>
      <c r="L974" s="580">
        <f t="shared" si="187"/>
        <v>0</v>
      </c>
    </row>
    <row r="975" spans="1:12" ht="15.75">
      <c r="A975" s="8">
        <v>150</v>
      </c>
      <c r="B975" s="1194"/>
      <c r="C975" s="1195">
        <v>1015</v>
      </c>
      <c r="D975" s="1196" t="s">
        <v>738</v>
      </c>
      <c r="E975" s="1594">
        <f t="shared" si="189"/>
        <v>0</v>
      </c>
      <c r="F975" s="1600"/>
      <c r="G975" s="1558"/>
      <c r="H975" s="1580"/>
      <c r="I975" s="581"/>
      <c r="J975" s="582"/>
      <c r="K975" s="582"/>
      <c r="L975" s="580">
        <f t="shared" si="187"/>
        <v>0</v>
      </c>
    </row>
    <row r="976" spans="1:12" ht="15.75">
      <c r="A976" s="8">
        <v>155</v>
      </c>
      <c r="B976" s="1194"/>
      <c r="C976" s="1209">
        <v>1016</v>
      </c>
      <c r="D976" s="1210" t="s">
        <v>739</v>
      </c>
      <c r="E976" s="1594">
        <f t="shared" si="189"/>
        <v>0</v>
      </c>
      <c r="F976" s="1602"/>
      <c r="G976" s="1560"/>
      <c r="H976" s="1582"/>
      <c r="I976" s="641"/>
      <c r="J976" s="642"/>
      <c r="K976" s="642"/>
      <c r="L976" s="580">
        <f t="shared" si="187"/>
        <v>0</v>
      </c>
    </row>
    <row r="977" spans="1:12" ht="15.75">
      <c r="A977" s="8">
        <v>160</v>
      </c>
      <c r="B977" s="1188"/>
      <c r="C977" s="1211">
        <v>1020</v>
      </c>
      <c r="D977" s="1212" t="s">
        <v>740</v>
      </c>
      <c r="E977" s="1594">
        <f t="shared" si="189"/>
        <v>0</v>
      </c>
      <c r="F977" s="1603"/>
      <c r="G977" s="1561"/>
      <c r="H977" s="1583"/>
      <c r="I977" s="586"/>
      <c r="J977" s="587"/>
      <c r="K977" s="587"/>
      <c r="L977" s="580">
        <f t="shared" si="187"/>
        <v>0</v>
      </c>
    </row>
    <row r="978" spans="1:12" ht="15.75">
      <c r="A978" s="8">
        <v>165</v>
      </c>
      <c r="B978" s="1194"/>
      <c r="C978" s="1213">
        <v>1030</v>
      </c>
      <c r="D978" s="1214" t="s">
        <v>741</v>
      </c>
      <c r="E978" s="1594">
        <f t="shared" si="189"/>
        <v>0</v>
      </c>
      <c r="F978" s="1604"/>
      <c r="G978" s="1562"/>
      <c r="H978" s="1584"/>
      <c r="I978" s="584"/>
      <c r="J978" s="585"/>
      <c r="K978" s="585"/>
      <c r="L978" s="580">
        <f t="shared" si="187"/>
        <v>0</v>
      </c>
    </row>
    <row r="979" spans="1:12" ht="15.75">
      <c r="A979" s="8">
        <v>175</v>
      </c>
      <c r="B979" s="1194"/>
      <c r="C979" s="1211">
        <v>1051</v>
      </c>
      <c r="D979" s="1215" t="s">
        <v>742</v>
      </c>
      <c r="E979" s="1594">
        <f t="shared" si="189"/>
        <v>0</v>
      </c>
      <c r="F979" s="1603"/>
      <c r="G979" s="1561"/>
      <c r="H979" s="1583"/>
      <c r="I979" s="586"/>
      <c r="J979" s="587"/>
      <c r="K979" s="587"/>
      <c r="L979" s="580">
        <f t="shared" si="187"/>
        <v>0</v>
      </c>
    </row>
    <row r="980" spans="1:12" ht="15.75">
      <c r="A980" s="8">
        <v>180</v>
      </c>
      <c r="B980" s="1194"/>
      <c r="C980" s="1195">
        <v>1052</v>
      </c>
      <c r="D980" s="1196" t="s">
        <v>743</v>
      </c>
      <c r="E980" s="1594">
        <f t="shared" si="189"/>
        <v>0</v>
      </c>
      <c r="F980" s="1600"/>
      <c r="G980" s="1558"/>
      <c r="H980" s="1580"/>
      <c r="I980" s="581"/>
      <c r="J980" s="582"/>
      <c r="K980" s="582"/>
      <c r="L980" s="580">
        <f t="shared" si="187"/>
        <v>0</v>
      </c>
    </row>
    <row r="981" spans="1:12" ht="15.75">
      <c r="A981" s="8">
        <v>185</v>
      </c>
      <c r="B981" s="1194"/>
      <c r="C981" s="1213">
        <v>1053</v>
      </c>
      <c r="D981" s="1214" t="s">
        <v>1443</v>
      </c>
      <c r="E981" s="1594">
        <f t="shared" si="189"/>
        <v>0</v>
      </c>
      <c r="F981" s="1604"/>
      <c r="G981" s="1562"/>
      <c r="H981" s="1584"/>
      <c r="I981" s="584"/>
      <c r="J981" s="585"/>
      <c r="K981" s="585"/>
      <c r="L981" s="580">
        <f t="shared" si="187"/>
        <v>0</v>
      </c>
    </row>
    <row r="982" spans="1:12" ht="15.75">
      <c r="A982" s="8">
        <v>190</v>
      </c>
      <c r="B982" s="1194"/>
      <c r="C982" s="1211">
        <v>1062</v>
      </c>
      <c r="D982" s="1212" t="s">
        <v>744</v>
      </c>
      <c r="E982" s="1594">
        <f t="shared" si="189"/>
        <v>0</v>
      </c>
      <c r="F982" s="1603"/>
      <c r="G982" s="1561"/>
      <c r="H982" s="1583"/>
      <c r="I982" s="586"/>
      <c r="J982" s="587"/>
      <c r="K982" s="587"/>
      <c r="L982" s="580">
        <f t="shared" si="187"/>
        <v>0</v>
      </c>
    </row>
    <row r="983" spans="1:12" ht="15.75">
      <c r="A983" s="8">
        <v>195</v>
      </c>
      <c r="B983" s="1194"/>
      <c r="C983" s="1213">
        <v>1063</v>
      </c>
      <c r="D983" s="1216" t="s">
        <v>326</v>
      </c>
      <c r="E983" s="1594">
        <f t="shared" si="189"/>
        <v>0</v>
      </c>
      <c r="F983" s="1604"/>
      <c r="G983" s="1562"/>
      <c r="H983" s="1584"/>
      <c r="I983" s="584"/>
      <c r="J983" s="585"/>
      <c r="K983" s="585"/>
      <c r="L983" s="580">
        <f t="shared" si="187"/>
        <v>0</v>
      </c>
    </row>
    <row r="984" spans="1:12" ht="15.75">
      <c r="A984" s="8">
        <v>200</v>
      </c>
      <c r="B984" s="1194"/>
      <c r="C984" s="1217">
        <v>1069</v>
      </c>
      <c r="D984" s="1218" t="s">
        <v>745</v>
      </c>
      <c r="E984" s="1594">
        <f t="shared" si="189"/>
        <v>0</v>
      </c>
      <c r="F984" s="1605"/>
      <c r="G984" s="1563"/>
      <c r="H984" s="1585"/>
      <c r="I984" s="742"/>
      <c r="J984" s="743"/>
      <c r="K984" s="743"/>
      <c r="L984" s="580">
        <f t="shared" si="187"/>
        <v>0</v>
      </c>
    </row>
    <row r="985" spans="1:12" ht="15.75">
      <c r="A985" s="8">
        <v>205</v>
      </c>
      <c r="B985" s="1188"/>
      <c r="C985" s="1211">
        <v>1091</v>
      </c>
      <c r="D985" s="1215" t="s">
        <v>1444</v>
      </c>
      <c r="E985" s="1594">
        <f t="shared" si="189"/>
        <v>0</v>
      </c>
      <c r="F985" s="1603"/>
      <c r="G985" s="1561"/>
      <c r="H985" s="1583"/>
      <c r="I985" s="586"/>
      <c r="J985" s="587"/>
      <c r="K985" s="587"/>
      <c r="L985" s="580">
        <f t="shared" si="187"/>
        <v>0</v>
      </c>
    </row>
    <row r="986" spans="1:12" ht="15.75">
      <c r="A986" s="8">
        <v>210</v>
      </c>
      <c r="B986" s="1194"/>
      <c r="C986" s="1195">
        <v>1092</v>
      </c>
      <c r="D986" s="1196" t="s">
        <v>41</v>
      </c>
      <c r="E986" s="1594">
        <f t="shared" si="189"/>
        <v>0</v>
      </c>
      <c r="F986" s="1600"/>
      <c r="G986" s="1558"/>
      <c r="H986" s="1580"/>
      <c r="I986" s="581"/>
      <c r="J986" s="582"/>
      <c r="K986" s="582"/>
      <c r="L986" s="580">
        <f t="shared" si="187"/>
        <v>0</v>
      </c>
    </row>
    <row r="987" spans="1:12" ht="15.75">
      <c r="A987" s="8">
        <v>215</v>
      </c>
      <c r="B987" s="1194"/>
      <c r="C987" s="1191">
        <v>1098</v>
      </c>
      <c r="D987" s="1219" t="s">
        <v>746</v>
      </c>
      <c r="E987" s="1594">
        <f t="shared" si="189"/>
        <v>0</v>
      </c>
      <c r="F987" s="1599"/>
      <c r="G987" s="1557"/>
      <c r="H987" s="1579"/>
      <c r="I987" s="588"/>
      <c r="J987" s="589"/>
      <c r="K987" s="589"/>
      <c r="L987" s="580">
        <f t="shared" si="187"/>
        <v>0</v>
      </c>
    </row>
    <row r="988" spans="1:12" ht="15.75">
      <c r="A988" s="7">
        <v>216</v>
      </c>
      <c r="B988" s="1187">
        <v>1900</v>
      </c>
      <c r="C988" s="1744" t="s">
        <v>752</v>
      </c>
      <c r="D988" s="1744"/>
      <c r="E988" s="1630">
        <f t="shared" si="189"/>
        <v>0</v>
      </c>
      <c r="F988" s="1601">
        <f aca="true" t="shared" si="192" ref="F988:L988">SUM(F989:F991)</f>
        <v>0</v>
      </c>
      <c r="G988" s="1555">
        <f t="shared" si="192"/>
        <v>0</v>
      </c>
      <c r="H988" s="1577">
        <f t="shared" si="192"/>
        <v>0</v>
      </c>
      <c r="I988" s="607">
        <f t="shared" si="192"/>
        <v>0</v>
      </c>
      <c r="J988" s="608">
        <f t="shared" si="192"/>
        <v>0</v>
      </c>
      <c r="K988" s="608">
        <f t="shared" si="192"/>
        <v>0</v>
      </c>
      <c r="L988" s="609">
        <f t="shared" si="192"/>
        <v>0</v>
      </c>
    </row>
    <row r="989" spans="1:12" ht="31.5">
      <c r="A989" s="8">
        <v>217</v>
      </c>
      <c r="B989" s="1194"/>
      <c r="C989" s="1189">
        <v>1901</v>
      </c>
      <c r="D989" s="1220" t="s">
        <v>386</v>
      </c>
      <c r="E989" s="1594">
        <f t="shared" si="189"/>
        <v>0</v>
      </c>
      <c r="F989" s="1572"/>
      <c r="G989" s="1556"/>
      <c r="H989" s="1578"/>
      <c r="I989" s="578"/>
      <c r="J989" s="579"/>
      <c r="K989" s="579"/>
      <c r="L989" s="580">
        <f t="shared" si="187"/>
        <v>0</v>
      </c>
    </row>
    <row r="990" spans="1:12" ht="31.5">
      <c r="A990" s="8">
        <v>218</v>
      </c>
      <c r="B990" s="1221"/>
      <c r="C990" s="1195">
        <v>1981</v>
      </c>
      <c r="D990" s="1222" t="s">
        <v>387</v>
      </c>
      <c r="E990" s="1594">
        <f t="shared" si="189"/>
        <v>0</v>
      </c>
      <c r="F990" s="1600"/>
      <c r="G990" s="1558"/>
      <c r="H990" s="1580"/>
      <c r="I990" s="581"/>
      <c r="J990" s="582"/>
      <c r="K990" s="582"/>
      <c r="L990" s="580">
        <f t="shared" si="187"/>
        <v>0</v>
      </c>
    </row>
    <row r="991" spans="1:12" ht="31.5">
      <c r="A991" s="8">
        <v>219</v>
      </c>
      <c r="B991" s="1194"/>
      <c r="C991" s="1191">
        <v>1991</v>
      </c>
      <c r="D991" s="1223" t="s">
        <v>388</v>
      </c>
      <c r="E991" s="1594">
        <f t="shared" si="189"/>
        <v>0</v>
      </c>
      <c r="F991" s="1599"/>
      <c r="G991" s="1557"/>
      <c r="H991" s="1579"/>
      <c r="I991" s="588"/>
      <c r="J991" s="589"/>
      <c r="K991" s="589"/>
      <c r="L991" s="580">
        <f t="shared" si="187"/>
        <v>0</v>
      </c>
    </row>
    <row r="992" spans="1:12" ht="15.75">
      <c r="A992" s="7">
        <v>220</v>
      </c>
      <c r="B992" s="1187">
        <v>2100</v>
      </c>
      <c r="C992" s="1744" t="s">
        <v>0</v>
      </c>
      <c r="D992" s="1744"/>
      <c r="E992" s="1630">
        <f t="shared" si="189"/>
        <v>0</v>
      </c>
      <c r="F992" s="1601">
        <f aca="true" t="shared" si="193" ref="F992:L992">SUM(F993:F997)</f>
        <v>0</v>
      </c>
      <c r="G992" s="1555">
        <f t="shared" si="193"/>
        <v>0</v>
      </c>
      <c r="H992" s="1577">
        <f t="shared" si="193"/>
        <v>0</v>
      </c>
      <c r="I992" s="607">
        <f t="shared" si="193"/>
        <v>0</v>
      </c>
      <c r="J992" s="608">
        <f t="shared" si="193"/>
        <v>0</v>
      </c>
      <c r="K992" s="608">
        <f t="shared" si="193"/>
        <v>0</v>
      </c>
      <c r="L992" s="609">
        <f t="shared" si="193"/>
        <v>0</v>
      </c>
    </row>
    <row r="993" spans="1:12" ht="15.75">
      <c r="A993" s="8">
        <v>225</v>
      </c>
      <c r="B993" s="1194"/>
      <c r="C993" s="1189">
        <v>2110</v>
      </c>
      <c r="D993" s="1224" t="s">
        <v>747</v>
      </c>
      <c r="E993" s="1594">
        <f t="shared" si="189"/>
        <v>0</v>
      </c>
      <c r="F993" s="1572"/>
      <c r="G993" s="1556"/>
      <c r="H993" s="1578"/>
      <c r="I993" s="578"/>
      <c r="J993" s="579"/>
      <c r="K993" s="579"/>
      <c r="L993" s="580">
        <f t="shared" si="187"/>
        <v>0</v>
      </c>
    </row>
    <row r="994" spans="1:12" ht="15.75">
      <c r="A994" s="8">
        <v>230</v>
      </c>
      <c r="B994" s="1221"/>
      <c r="C994" s="1195">
        <v>2120</v>
      </c>
      <c r="D994" s="1198" t="s">
        <v>748</v>
      </c>
      <c r="E994" s="1594">
        <f t="shared" si="189"/>
        <v>0</v>
      </c>
      <c r="F994" s="1600"/>
      <c r="G994" s="1558"/>
      <c r="H994" s="1580"/>
      <c r="I994" s="581"/>
      <c r="J994" s="582"/>
      <c r="K994" s="582"/>
      <c r="L994" s="580">
        <f t="shared" si="187"/>
        <v>0</v>
      </c>
    </row>
    <row r="995" spans="1:12" ht="15.75">
      <c r="A995" s="8">
        <v>235</v>
      </c>
      <c r="B995" s="1221"/>
      <c r="C995" s="1195">
        <v>2125</v>
      </c>
      <c r="D995" s="1198" t="s">
        <v>870</v>
      </c>
      <c r="E995" s="1594">
        <f t="shared" si="189"/>
        <v>0</v>
      </c>
      <c r="F995" s="1453">
        <v>0</v>
      </c>
      <c r="G995" s="1453">
        <v>0</v>
      </c>
      <c r="H995" s="1453">
        <v>0</v>
      </c>
      <c r="I995" s="1453">
        <v>0</v>
      </c>
      <c r="J995" s="1453">
        <v>0</v>
      </c>
      <c r="K995" s="1453">
        <v>0</v>
      </c>
      <c r="L995" s="580">
        <f t="shared" si="187"/>
        <v>0</v>
      </c>
    </row>
    <row r="996" spans="1:12" ht="15.75">
      <c r="A996" s="8">
        <v>240</v>
      </c>
      <c r="B996" s="1193"/>
      <c r="C996" s="1195">
        <v>2140</v>
      </c>
      <c r="D996" s="1198" t="s">
        <v>750</v>
      </c>
      <c r="E996" s="1594">
        <f t="shared" si="189"/>
        <v>0</v>
      </c>
      <c r="F996" s="1453">
        <v>0</v>
      </c>
      <c r="G996" s="1453">
        <v>0</v>
      </c>
      <c r="H996" s="1453">
        <v>0</v>
      </c>
      <c r="I996" s="1453">
        <v>0</v>
      </c>
      <c r="J996" s="1453">
        <v>0</v>
      </c>
      <c r="K996" s="1453">
        <v>0</v>
      </c>
      <c r="L996" s="580">
        <f t="shared" si="187"/>
        <v>0</v>
      </c>
    </row>
    <row r="997" spans="1:12" ht="15.75">
      <c r="A997" s="8">
        <v>245</v>
      </c>
      <c r="B997" s="1194"/>
      <c r="C997" s="1191">
        <v>2190</v>
      </c>
      <c r="D997" s="1225" t="s">
        <v>751</v>
      </c>
      <c r="E997" s="1594">
        <f t="shared" si="189"/>
        <v>0</v>
      </c>
      <c r="F997" s="1599"/>
      <c r="G997" s="1557"/>
      <c r="H997" s="1579"/>
      <c r="I997" s="588"/>
      <c r="J997" s="589"/>
      <c r="K997" s="589"/>
      <c r="L997" s="580">
        <f t="shared" si="187"/>
        <v>0</v>
      </c>
    </row>
    <row r="998" spans="1:12" ht="15.75">
      <c r="A998" s="7">
        <v>250</v>
      </c>
      <c r="B998" s="1187">
        <v>2200</v>
      </c>
      <c r="C998" s="1744" t="s">
        <v>752</v>
      </c>
      <c r="D998" s="1744"/>
      <c r="E998" s="1630">
        <f>F998+G998+H998</f>
        <v>0</v>
      </c>
      <c r="F998" s="1601">
        <f aca="true" t="shared" si="194" ref="F998:L998">SUM(F999:F1000)</f>
        <v>0</v>
      </c>
      <c r="G998" s="1555">
        <f>SUM(G999:G1000)</f>
        <v>0</v>
      </c>
      <c r="H998" s="1577">
        <f>SUM(H999:H1000)</f>
        <v>0</v>
      </c>
      <c r="I998" s="607">
        <f>SUM(I999:I1000)</f>
        <v>0</v>
      </c>
      <c r="J998" s="608">
        <f t="shared" si="194"/>
        <v>0</v>
      </c>
      <c r="K998" s="608">
        <f t="shared" si="194"/>
        <v>0</v>
      </c>
      <c r="L998" s="609">
        <f t="shared" si="194"/>
        <v>0</v>
      </c>
    </row>
    <row r="999" spans="1:12" ht="15.75">
      <c r="A999" s="8">
        <v>255</v>
      </c>
      <c r="B999" s="1194"/>
      <c r="C999" s="1189">
        <v>2221</v>
      </c>
      <c r="D999" s="1190" t="s">
        <v>309</v>
      </c>
      <c r="E999" s="1594">
        <f t="shared" si="189"/>
        <v>0</v>
      </c>
      <c r="F999" s="1572"/>
      <c r="G999" s="1556"/>
      <c r="H999" s="1578"/>
      <c r="I999" s="578"/>
      <c r="J999" s="579"/>
      <c r="K999" s="579"/>
      <c r="L999" s="580">
        <f t="shared" si="187"/>
        <v>0</v>
      </c>
    </row>
    <row r="1000" spans="1:12" ht="15.75">
      <c r="A1000" s="8">
        <v>265</v>
      </c>
      <c r="B1000" s="1194"/>
      <c r="C1000" s="1191">
        <v>2224</v>
      </c>
      <c r="D1000" s="1192" t="s">
        <v>753</v>
      </c>
      <c r="E1000" s="1594">
        <f t="shared" si="189"/>
        <v>0</v>
      </c>
      <c r="F1000" s="1599"/>
      <c r="G1000" s="1557"/>
      <c r="H1000" s="1579"/>
      <c r="I1000" s="588"/>
      <c r="J1000" s="589"/>
      <c r="K1000" s="589"/>
      <c r="L1000" s="580">
        <f t="shared" si="187"/>
        <v>0</v>
      </c>
    </row>
    <row r="1001" spans="1:12" ht="15.75">
      <c r="A1001" s="7">
        <v>270</v>
      </c>
      <c r="B1001" s="1187">
        <v>2500</v>
      </c>
      <c r="C1001" s="1744" t="s">
        <v>754</v>
      </c>
      <c r="D1001" s="1744"/>
      <c r="E1001" s="1630">
        <f t="shared" si="189"/>
        <v>0</v>
      </c>
      <c r="F1001" s="1601"/>
      <c r="G1001" s="1559"/>
      <c r="H1001" s="1581"/>
      <c r="I1001" s="1300"/>
      <c r="J1001" s="1301"/>
      <c r="K1001" s="1301"/>
      <c r="L1001" s="1619">
        <f t="shared" si="187"/>
        <v>0</v>
      </c>
    </row>
    <row r="1002" spans="1:12" ht="15.75">
      <c r="A1002" s="7">
        <v>290</v>
      </c>
      <c r="B1002" s="1187">
        <v>2600</v>
      </c>
      <c r="C1002" s="1754" t="s">
        <v>755</v>
      </c>
      <c r="D1002" s="1755"/>
      <c r="E1002" s="1630">
        <f t="shared" si="189"/>
        <v>0</v>
      </c>
      <c r="F1002" s="1601"/>
      <c r="G1002" s="1559"/>
      <c r="H1002" s="1581"/>
      <c r="I1002" s="1300"/>
      <c r="J1002" s="1301"/>
      <c r="K1002" s="1301"/>
      <c r="L1002" s="1619">
        <f t="shared" si="187"/>
        <v>0</v>
      </c>
    </row>
    <row r="1003" spans="1:12" ht="15.75">
      <c r="A1003" s="16">
        <v>320</v>
      </c>
      <c r="B1003" s="1187">
        <v>2700</v>
      </c>
      <c r="C1003" s="1754" t="s">
        <v>756</v>
      </c>
      <c r="D1003" s="1755"/>
      <c r="E1003" s="1630">
        <f t="shared" si="189"/>
        <v>0</v>
      </c>
      <c r="F1003" s="1601"/>
      <c r="G1003" s="1559"/>
      <c r="H1003" s="1581"/>
      <c r="I1003" s="1300"/>
      <c r="J1003" s="1301"/>
      <c r="K1003" s="1301"/>
      <c r="L1003" s="1619">
        <f t="shared" si="187"/>
        <v>0</v>
      </c>
    </row>
    <row r="1004" spans="1:12" ht="15.75">
      <c r="A1004" s="7">
        <v>330</v>
      </c>
      <c r="B1004" s="1187">
        <v>2800</v>
      </c>
      <c r="C1004" s="1754" t="s">
        <v>757</v>
      </c>
      <c r="D1004" s="1755"/>
      <c r="E1004" s="1630">
        <f t="shared" si="189"/>
        <v>0</v>
      </c>
      <c r="F1004" s="1601"/>
      <c r="G1004" s="1559"/>
      <c r="H1004" s="1581"/>
      <c r="I1004" s="1300"/>
      <c r="J1004" s="1301"/>
      <c r="K1004" s="1301"/>
      <c r="L1004" s="1619">
        <f t="shared" si="187"/>
        <v>0</v>
      </c>
    </row>
    <row r="1005" spans="1:12" ht="15.75">
      <c r="A1005" s="7">
        <v>350</v>
      </c>
      <c r="B1005" s="1187">
        <v>2900</v>
      </c>
      <c r="C1005" s="1744" t="s">
        <v>758</v>
      </c>
      <c r="D1005" s="1744"/>
      <c r="E1005" s="1630">
        <f t="shared" si="189"/>
        <v>0</v>
      </c>
      <c r="F1005" s="1601">
        <f aca="true" t="shared" si="195" ref="F1005:K1005">SUM(F1006:F1011)</f>
        <v>0</v>
      </c>
      <c r="G1005" s="1555">
        <f t="shared" si="195"/>
        <v>0</v>
      </c>
      <c r="H1005" s="1577">
        <f t="shared" si="195"/>
        <v>0</v>
      </c>
      <c r="I1005" s="607">
        <f t="shared" si="195"/>
        <v>0</v>
      </c>
      <c r="J1005" s="608">
        <f t="shared" si="195"/>
        <v>0</v>
      </c>
      <c r="K1005" s="608">
        <f t="shared" si="195"/>
        <v>0</v>
      </c>
      <c r="L1005" s="1619">
        <f t="shared" si="187"/>
        <v>0</v>
      </c>
    </row>
    <row r="1006" spans="1:12" ht="15.75">
      <c r="A1006" s="8">
        <v>355</v>
      </c>
      <c r="B1006" s="1226"/>
      <c r="C1006" s="1189">
        <v>2920</v>
      </c>
      <c r="D1006" s="1227" t="s">
        <v>759</v>
      </c>
      <c r="E1006" s="1594">
        <f t="shared" si="189"/>
        <v>0</v>
      </c>
      <c r="F1006" s="1572"/>
      <c r="G1006" s="1556"/>
      <c r="H1006" s="1578"/>
      <c r="I1006" s="578"/>
      <c r="J1006" s="579"/>
      <c r="K1006" s="579"/>
      <c r="L1006" s="580">
        <f t="shared" si="187"/>
        <v>0</v>
      </c>
    </row>
    <row r="1007" spans="1:12" ht="36" customHeight="1">
      <c r="A1007" s="8">
        <v>375</v>
      </c>
      <c r="B1007" s="1226"/>
      <c r="C1007" s="1213">
        <v>2969</v>
      </c>
      <c r="D1007" s="1228" t="s">
        <v>760</v>
      </c>
      <c r="E1007" s="1594">
        <f t="shared" si="189"/>
        <v>0</v>
      </c>
      <c r="F1007" s="1604"/>
      <c r="G1007" s="1562"/>
      <c r="H1007" s="1584"/>
      <c r="I1007" s="584"/>
      <c r="J1007" s="585"/>
      <c r="K1007" s="585"/>
      <c r="L1007" s="580">
        <f t="shared" si="187"/>
        <v>0</v>
      </c>
    </row>
    <row r="1008" spans="1:12" ht="31.5">
      <c r="A1008" s="8">
        <v>380</v>
      </c>
      <c r="B1008" s="1226"/>
      <c r="C1008" s="1229">
        <v>2970</v>
      </c>
      <c r="D1008" s="1230" t="s">
        <v>761</v>
      </c>
      <c r="E1008" s="1594">
        <f t="shared" si="189"/>
        <v>0</v>
      </c>
      <c r="F1008" s="1606"/>
      <c r="G1008" s="1564"/>
      <c r="H1008" s="1586"/>
      <c r="I1008" s="748"/>
      <c r="J1008" s="749"/>
      <c r="K1008" s="749"/>
      <c r="L1008" s="580">
        <f t="shared" si="187"/>
        <v>0</v>
      </c>
    </row>
    <row r="1009" spans="1:12" ht="15.75">
      <c r="A1009" s="8">
        <v>385</v>
      </c>
      <c r="B1009" s="1226"/>
      <c r="C1009" s="1217">
        <v>2989</v>
      </c>
      <c r="D1009" s="1231" t="s">
        <v>762</v>
      </c>
      <c r="E1009" s="1594">
        <f t="shared" si="189"/>
        <v>0</v>
      </c>
      <c r="F1009" s="1605"/>
      <c r="G1009" s="1563"/>
      <c r="H1009" s="1585"/>
      <c r="I1009" s="742"/>
      <c r="J1009" s="743"/>
      <c r="K1009" s="743"/>
      <c r="L1009" s="580">
        <f t="shared" si="187"/>
        <v>0</v>
      </c>
    </row>
    <row r="1010" spans="1:12" ht="15.75">
      <c r="A1010" s="8">
        <v>390</v>
      </c>
      <c r="B1010" s="1194"/>
      <c r="C1010" s="1211">
        <v>2991</v>
      </c>
      <c r="D1010" s="1232" t="s">
        <v>763</v>
      </c>
      <c r="E1010" s="1594">
        <f t="shared" si="189"/>
        <v>0</v>
      </c>
      <c r="F1010" s="1603"/>
      <c r="G1010" s="1561"/>
      <c r="H1010" s="1583"/>
      <c r="I1010" s="586"/>
      <c r="J1010" s="587"/>
      <c r="K1010" s="587"/>
      <c r="L1010" s="580">
        <f t="shared" si="187"/>
        <v>0</v>
      </c>
    </row>
    <row r="1011" spans="1:12" ht="15.75">
      <c r="A1011" s="8">
        <v>395</v>
      </c>
      <c r="B1011" s="1194"/>
      <c r="C1011" s="1191">
        <v>2992</v>
      </c>
      <c r="D1011" s="1225" t="s">
        <v>764</v>
      </c>
      <c r="E1011" s="1594">
        <f t="shared" si="189"/>
        <v>0</v>
      </c>
      <c r="F1011" s="1599"/>
      <c r="G1011" s="1557"/>
      <c r="H1011" s="1579"/>
      <c r="I1011" s="588"/>
      <c r="J1011" s="589"/>
      <c r="K1011" s="589"/>
      <c r="L1011" s="580">
        <f t="shared" si="187"/>
        <v>0</v>
      </c>
    </row>
    <row r="1012" spans="1:12" ht="15.75">
      <c r="A1012" s="511">
        <v>397</v>
      </c>
      <c r="B1012" s="1187">
        <v>3300</v>
      </c>
      <c r="C1012" s="1234" t="s">
        <v>765</v>
      </c>
      <c r="D1012" s="1350"/>
      <c r="E1012" s="1630">
        <f>F1012+G1012+H1012</f>
        <v>0</v>
      </c>
      <c r="F1012" s="1601">
        <f aca="true" t="shared" si="196" ref="F1012:L1012">SUM(F1013:F1018)</f>
        <v>0</v>
      </c>
      <c r="G1012" s="1555">
        <f t="shared" si="196"/>
        <v>0</v>
      </c>
      <c r="H1012" s="1577">
        <f>SUM(H1013:H1018)</f>
        <v>0</v>
      </c>
      <c r="I1012" s="607">
        <f>SUM(I1013:I1018)</f>
        <v>0</v>
      </c>
      <c r="J1012" s="608">
        <f t="shared" si="196"/>
        <v>0</v>
      </c>
      <c r="K1012" s="608">
        <f t="shared" si="196"/>
        <v>0</v>
      </c>
      <c r="L1012" s="609">
        <f t="shared" si="196"/>
        <v>0</v>
      </c>
    </row>
    <row r="1013" spans="1:12" ht="15.75">
      <c r="A1013" s="6">
        <v>398</v>
      </c>
      <c r="B1013" s="1193"/>
      <c r="C1013" s="1189">
        <v>3301</v>
      </c>
      <c r="D1013" s="1235" t="s">
        <v>766</v>
      </c>
      <c r="E1013" s="1594">
        <f t="shared" si="189"/>
        <v>0</v>
      </c>
      <c r="F1013" s="1451">
        <v>0</v>
      </c>
      <c r="G1013" s="1451">
        <v>0</v>
      </c>
      <c r="H1013" s="1451">
        <v>0</v>
      </c>
      <c r="I1013" s="1451">
        <v>0</v>
      </c>
      <c r="J1013" s="1451">
        <v>0</v>
      </c>
      <c r="K1013" s="1451">
        <v>0</v>
      </c>
      <c r="L1013" s="580">
        <f t="shared" si="187"/>
        <v>0</v>
      </c>
    </row>
    <row r="1014" spans="1:12" ht="15.75">
      <c r="A1014" s="6">
        <v>399</v>
      </c>
      <c r="B1014" s="1193"/>
      <c r="C1014" s="1195">
        <v>3302</v>
      </c>
      <c r="D1014" s="1236" t="s">
        <v>871</v>
      </c>
      <c r="E1014" s="1594">
        <f t="shared" si="189"/>
        <v>0</v>
      </c>
      <c r="F1014" s="1453">
        <v>0</v>
      </c>
      <c r="G1014" s="1453">
        <v>0</v>
      </c>
      <c r="H1014" s="1453">
        <v>0</v>
      </c>
      <c r="I1014" s="1453">
        <v>0</v>
      </c>
      <c r="J1014" s="1453">
        <v>0</v>
      </c>
      <c r="K1014" s="1453">
        <v>0</v>
      </c>
      <c r="L1014" s="580">
        <f t="shared" si="187"/>
        <v>0</v>
      </c>
    </row>
    <row r="1015" spans="1:12" ht="15.75">
      <c r="A1015" s="6">
        <v>401</v>
      </c>
      <c r="B1015" s="1193"/>
      <c r="C1015" s="1195">
        <v>3304</v>
      </c>
      <c r="D1015" s="1236" t="s">
        <v>767</v>
      </c>
      <c r="E1015" s="1594">
        <f t="shared" si="189"/>
        <v>0</v>
      </c>
      <c r="F1015" s="1453">
        <v>0</v>
      </c>
      <c r="G1015" s="1453">
        <v>0</v>
      </c>
      <c r="H1015" s="1453">
        <v>0</v>
      </c>
      <c r="I1015" s="1453">
        <v>0</v>
      </c>
      <c r="J1015" s="1453">
        <v>0</v>
      </c>
      <c r="K1015" s="1453">
        <v>0</v>
      </c>
      <c r="L1015" s="580">
        <f t="shared" si="187"/>
        <v>0</v>
      </c>
    </row>
    <row r="1016" spans="1:12" ht="15.75">
      <c r="A1016" s="6">
        <v>402</v>
      </c>
      <c r="B1016" s="1193"/>
      <c r="C1016" s="1195">
        <v>3305</v>
      </c>
      <c r="D1016" s="1236" t="s">
        <v>768</v>
      </c>
      <c r="E1016" s="1594">
        <f t="shared" si="189"/>
        <v>0</v>
      </c>
      <c r="F1016" s="1453">
        <v>0</v>
      </c>
      <c r="G1016" s="1453">
        <v>0</v>
      </c>
      <c r="H1016" s="1453">
        <v>0</v>
      </c>
      <c r="I1016" s="1453">
        <v>0</v>
      </c>
      <c r="J1016" s="1453">
        <v>0</v>
      </c>
      <c r="K1016" s="1453">
        <v>0</v>
      </c>
      <c r="L1016" s="580">
        <f t="shared" si="187"/>
        <v>0</v>
      </c>
    </row>
    <row r="1017" spans="1:12" ht="15.75">
      <c r="A1017" s="17">
        <v>403</v>
      </c>
      <c r="B1017" s="1193"/>
      <c r="C1017" s="1195">
        <v>3306</v>
      </c>
      <c r="D1017" s="1237" t="s">
        <v>769</v>
      </c>
      <c r="E1017" s="1594">
        <f t="shared" si="189"/>
        <v>0</v>
      </c>
      <c r="F1017" s="1453">
        <v>0</v>
      </c>
      <c r="G1017" s="1453">
        <v>0</v>
      </c>
      <c r="H1017" s="1453">
        <v>0</v>
      </c>
      <c r="I1017" s="1453">
        <v>0</v>
      </c>
      <c r="J1017" s="1453">
        <v>0</v>
      </c>
      <c r="K1017" s="1453">
        <v>0</v>
      </c>
      <c r="L1017" s="580">
        <f t="shared" si="187"/>
        <v>0</v>
      </c>
    </row>
    <row r="1018" spans="1:12" ht="15.75">
      <c r="A1018" s="17">
        <v>404</v>
      </c>
      <c r="B1018" s="1193"/>
      <c r="C1018" s="1191">
        <v>3307</v>
      </c>
      <c r="D1018" s="1235" t="s">
        <v>1932</v>
      </c>
      <c r="E1018" s="1594">
        <f t="shared" si="189"/>
        <v>0</v>
      </c>
      <c r="F1018" s="1455">
        <v>0</v>
      </c>
      <c r="G1018" s="1455">
        <v>0</v>
      </c>
      <c r="H1018" s="1455">
        <v>0</v>
      </c>
      <c r="I1018" s="1455">
        <v>0</v>
      </c>
      <c r="J1018" s="1455">
        <v>0</v>
      </c>
      <c r="K1018" s="1455">
        <v>0</v>
      </c>
      <c r="L1018" s="580">
        <f t="shared" si="187"/>
        <v>0</v>
      </c>
    </row>
    <row r="1019" spans="1:12" ht="15.75">
      <c r="A1019" s="17">
        <v>430</v>
      </c>
      <c r="B1019" s="1187">
        <v>3900</v>
      </c>
      <c r="C1019" s="1744" t="s">
        <v>770</v>
      </c>
      <c r="D1019" s="1744"/>
      <c r="E1019" s="1630">
        <f t="shared" si="189"/>
        <v>0</v>
      </c>
      <c r="F1019" s="1455">
        <v>0</v>
      </c>
      <c r="G1019" s="1455">
        <v>0</v>
      </c>
      <c r="H1019" s="1455">
        <v>0</v>
      </c>
      <c r="I1019" s="1455">
        <v>0</v>
      </c>
      <c r="J1019" s="1455">
        <v>0</v>
      </c>
      <c r="K1019" s="1455">
        <v>0</v>
      </c>
      <c r="L1019" s="1619">
        <f t="shared" si="187"/>
        <v>0</v>
      </c>
    </row>
    <row r="1020" spans="1:12" ht="15.75">
      <c r="A1020" s="7">
        <v>440</v>
      </c>
      <c r="B1020" s="1187">
        <v>4000</v>
      </c>
      <c r="C1020" s="1744" t="s">
        <v>771</v>
      </c>
      <c r="D1020" s="1744"/>
      <c r="E1020" s="1630">
        <f t="shared" si="189"/>
        <v>0</v>
      </c>
      <c r="F1020" s="1601"/>
      <c r="G1020" s="1559"/>
      <c r="H1020" s="1581"/>
      <c r="I1020" s="1300"/>
      <c r="J1020" s="1301"/>
      <c r="K1020" s="1301"/>
      <c r="L1020" s="1619">
        <f aca="true" t="shared" si="197" ref="L1020:L1061">I1020+J1020+K1020</f>
        <v>0</v>
      </c>
    </row>
    <row r="1021" spans="1:12" ht="15.75">
      <c r="A1021" s="7">
        <v>450</v>
      </c>
      <c r="B1021" s="1187">
        <v>4100</v>
      </c>
      <c r="C1021" s="1744" t="s">
        <v>772</v>
      </c>
      <c r="D1021" s="1744"/>
      <c r="E1021" s="1630">
        <f t="shared" si="189"/>
        <v>0</v>
      </c>
      <c r="F1021" s="1455">
        <v>0</v>
      </c>
      <c r="G1021" s="1455">
        <v>0</v>
      </c>
      <c r="H1021" s="1455">
        <v>0</v>
      </c>
      <c r="I1021" s="1455">
        <v>0</v>
      </c>
      <c r="J1021" s="1455">
        <v>0</v>
      </c>
      <c r="K1021" s="1455">
        <v>0</v>
      </c>
      <c r="L1021" s="1619">
        <f t="shared" si="197"/>
        <v>0</v>
      </c>
    </row>
    <row r="1022" spans="1:12" ht="15.75">
      <c r="A1022" s="7">
        <v>495</v>
      </c>
      <c r="B1022" s="1187">
        <v>4200</v>
      </c>
      <c r="C1022" s="1744" t="s">
        <v>773</v>
      </c>
      <c r="D1022" s="1744"/>
      <c r="E1022" s="1630">
        <f aca="true" t="shared" si="198" ref="E1022:E1061">F1022+G1022+H1022</f>
        <v>0</v>
      </c>
      <c r="F1022" s="1601">
        <f aca="true" t="shared" si="199" ref="F1022:L1022">SUM(F1023:F1028)</f>
        <v>0</v>
      </c>
      <c r="G1022" s="1555">
        <f t="shared" si="199"/>
        <v>0</v>
      </c>
      <c r="H1022" s="1577">
        <f t="shared" si="199"/>
        <v>0</v>
      </c>
      <c r="I1022" s="607">
        <f t="shared" si="199"/>
        <v>0</v>
      </c>
      <c r="J1022" s="608">
        <f t="shared" si="199"/>
        <v>0</v>
      </c>
      <c r="K1022" s="608">
        <f t="shared" si="199"/>
        <v>0</v>
      </c>
      <c r="L1022" s="609">
        <f t="shared" si="199"/>
        <v>0</v>
      </c>
    </row>
    <row r="1023" spans="1:12" ht="15.75">
      <c r="A1023" s="8">
        <v>500</v>
      </c>
      <c r="B1023" s="1238"/>
      <c r="C1023" s="1189">
        <v>4201</v>
      </c>
      <c r="D1023" s="1190" t="s">
        <v>774</v>
      </c>
      <c r="E1023" s="1594">
        <f t="shared" si="198"/>
        <v>0</v>
      </c>
      <c r="F1023" s="1572"/>
      <c r="G1023" s="1556"/>
      <c r="H1023" s="1578"/>
      <c r="I1023" s="578"/>
      <c r="J1023" s="579"/>
      <c r="K1023" s="579"/>
      <c r="L1023" s="580">
        <f t="shared" si="197"/>
        <v>0</v>
      </c>
    </row>
    <row r="1024" spans="1:12" ht="15.75">
      <c r="A1024" s="8">
        <v>505</v>
      </c>
      <c r="B1024" s="1238"/>
      <c r="C1024" s="1195">
        <v>4202</v>
      </c>
      <c r="D1024" s="1239" t="s">
        <v>775</v>
      </c>
      <c r="E1024" s="1594">
        <f t="shared" si="198"/>
        <v>0</v>
      </c>
      <c r="F1024" s="1600"/>
      <c r="G1024" s="1558"/>
      <c r="H1024" s="1580"/>
      <c r="I1024" s="581"/>
      <c r="J1024" s="582"/>
      <c r="K1024" s="582"/>
      <c r="L1024" s="580">
        <f t="shared" si="197"/>
        <v>0</v>
      </c>
    </row>
    <row r="1025" spans="1:12" ht="15.75">
      <c r="A1025" s="8">
        <v>510</v>
      </c>
      <c r="B1025" s="1238"/>
      <c r="C1025" s="1195">
        <v>4214</v>
      </c>
      <c r="D1025" s="1239" t="s">
        <v>776</v>
      </c>
      <c r="E1025" s="1594">
        <f t="shared" si="198"/>
        <v>0</v>
      </c>
      <c r="F1025" s="1600"/>
      <c r="G1025" s="1558"/>
      <c r="H1025" s="1580"/>
      <c r="I1025" s="581"/>
      <c r="J1025" s="582"/>
      <c r="K1025" s="582"/>
      <c r="L1025" s="580">
        <f t="shared" si="197"/>
        <v>0</v>
      </c>
    </row>
    <row r="1026" spans="1:12" ht="15.75">
      <c r="A1026" s="8">
        <v>515</v>
      </c>
      <c r="B1026" s="1238"/>
      <c r="C1026" s="1195">
        <v>4217</v>
      </c>
      <c r="D1026" s="1239" t="s">
        <v>777</v>
      </c>
      <c r="E1026" s="1594">
        <f t="shared" si="198"/>
        <v>0</v>
      </c>
      <c r="F1026" s="1600"/>
      <c r="G1026" s="1558"/>
      <c r="H1026" s="1580"/>
      <c r="I1026" s="581"/>
      <c r="J1026" s="582"/>
      <c r="K1026" s="582"/>
      <c r="L1026" s="580">
        <f t="shared" si="197"/>
        <v>0</v>
      </c>
    </row>
    <row r="1027" spans="1:12" ht="31.5">
      <c r="A1027" s="8">
        <v>520</v>
      </c>
      <c r="B1027" s="1238"/>
      <c r="C1027" s="1195">
        <v>4218</v>
      </c>
      <c r="D1027" s="1196" t="s">
        <v>778</v>
      </c>
      <c r="E1027" s="1594">
        <f t="shared" si="198"/>
        <v>0</v>
      </c>
      <c r="F1027" s="1600"/>
      <c r="G1027" s="1558"/>
      <c r="H1027" s="1580"/>
      <c r="I1027" s="581"/>
      <c r="J1027" s="582"/>
      <c r="K1027" s="582"/>
      <c r="L1027" s="580">
        <f t="shared" si="197"/>
        <v>0</v>
      </c>
    </row>
    <row r="1028" spans="1:12" ht="15.75">
      <c r="A1028" s="8">
        <v>525</v>
      </c>
      <c r="B1028" s="1238"/>
      <c r="C1028" s="1191">
        <v>4219</v>
      </c>
      <c r="D1028" s="1223" t="s">
        <v>779</v>
      </c>
      <c r="E1028" s="1594">
        <f t="shared" si="198"/>
        <v>0</v>
      </c>
      <c r="F1028" s="1599"/>
      <c r="G1028" s="1557"/>
      <c r="H1028" s="1579"/>
      <c r="I1028" s="588"/>
      <c r="J1028" s="589"/>
      <c r="K1028" s="589"/>
      <c r="L1028" s="580">
        <f t="shared" si="197"/>
        <v>0</v>
      </c>
    </row>
    <row r="1029" spans="1:12" ht="15.75">
      <c r="A1029" s="7">
        <v>635</v>
      </c>
      <c r="B1029" s="1187">
        <v>4300</v>
      </c>
      <c r="C1029" s="1744" t="s">
        <v>780</v>
      </c>
      <c r="D1029" s="1744"/>
      <c r="E1029" s="1630">
        <f t="shared" si="198"/>
        <v>0</v>
      </c>
      <c r="F1029" s="1601">
        <f aca="true" t="shared" si="200" ref="F1029:L1029">SUM(F1030:F1032)</f>
        <v>0</v>
      </c>
      <c r="G1029" s="1555">
        <f t="shared" si="200"/>
        <v>0</v>
      </c>
      <c r="H1029" s="1577">
        <f t="shared" si="200"/>
        <v>0</v>
      </c>
      <c r="I1029" s="607">
        <f t="shared" si="200"/>
        <v>0</v>
      </c>
      <c r="J1029" s="608">
        <f t="shared" si="200"/>
        <v>0</v>
      </c>
      <c r="K1029" s="608">
        <f t="shared" si="200"/>
        <v>0</v>
      </c>
      <c r="L1029" s="609">
        <f t="shared" si="200"/>
        <v>0</v>
      </c>
    </row>
    <row r="1030" spans="1:12" ht="15.75">
      <c r="A1030" s="8">
        <v>640</v>
      </c>
      <c r="B1030" s="1238"/>
      <c r="C1030" s="1189">
        <v>4301</v>
      </c>
      <c r="D1030" s="1208" t="s">
        <v>781</v>
      </c>
      <c r="E1030" s="1594">
        <f t="shared" si="198"/>
        <v>0</v>
      </c>
      <c r="F1030" s="1572"/>
      <c r="G1030" s="1556"/>
      <c r="H1030" s="1578"/>
      <c r="I1030" s="578"/>
      <c r="J1030" s="579"/>
      <c r="K1030" s="579"/>
      <c r="L1030" s="580">
        <f t="shared" si="197"/>
        <v>0</v>
      </c>
    </row>
    <row r="1031" spans="1:12" ht="15.75">
      <c r="A1031" s="8">
        <v>645</v>
      </c>
      <c r="B1031" s="1238"/>
      <c r="C1031" s="1195">
        <v>4302</v>
      </c>
      <c r="D1031" s="1239" t="s">
        <v>872</v>
      </c>
      <c r="E1031" s="1594">
        <f t="shared" si="198"/>
        <v>0</v>
      </c>
      <c r="F1031" s="1600"/>
      <c r="G1031" s="1558"/>
      <c r="H1031" s="1580"/>
      <c r="I1031" s="581"/>
      <c r="J1031" s="582"/>
      <c r="K1031" s="582"/>
      <c r="L1031" s="580">
        <f t="shared" si="197"/>
        <v>0</v>
      </c>
    </row>
    <row r="1032" spans="1:12" ht="15.75">
      <c r="A1032" s="8">
        <v>650</v>
      </c>
      <c r="B1032" s="1238"/>
      <c r="C1032" s="1191">
        <v>4309</v>
      </c>
      <c r="D1032" s="1199" t="s">
        <v>783</v>
      </c>
      <c r="E1032" s="1594">
        <f t="shared" si="198"/>
        <v>0</v>
      </c>
      <c r="F1032" s="1599"/>
      <c r="G1032" s="1557"/>
      <c r="H1032" s="1579"/>
      <c r="I1032" s="588"/>
      <c r="J1032" s="589"/>
      <c r="K1032" s="589"/>
      <c r="L1032" s="580">
        <f t="shared" si="197"/>
        <v>0</v>
      </c>
    </row>
    <row r="1033" spans="1:12" ht="15.75">
      <c r="A1033" s="7">
        <v>655</v>
      </c>
      <c r="B1033" s="1187">
        <v>4400</v>
      </c>
      <c r="C1033" s="1744" t="s">
        <v>784</v>
      </c>
      <c r="D1033" s="1744"/>
      <c r="E1033" s="1630">
        <f t="shared" si="198"/>
        <v>0</v>
      </c>
      <c r="F1033" s="1601"/>
      <c r="G1033" s="1559"/>
      <c r="H1033" s="1581"/>
      <c r="I1033" s="1300"/>
      <c r="J1033" s="1301"/>
      <c r="K1033" s="1301"/>
      <c r="L1033" s="1619">
        <f t="shared" si="197"/>
        <v>0</v>
      </c>
    </row>
    <row r="1034" spans="1:12" ht="15.75">
      <c r="A1034" s="7">
        <v>665</v>
      </c>
      <c r="B1034" s="1187">
        <v>4500</v>
      </c>
      <c r="C1034" s="1744" t="s">
        <v>847</v>
      </c>
      <c r="D1034" s="1744"/>
      <c r="E1034" s="1630">
        <f t="shared" si="198"/>
        <v>0</v>
      </c>
      <c r="F1034" s="1601"/>
      <c r="G1034" s="1559"/>
      <c r="H1034" s="1581"/>
      <c r="I1034" s="1300"/>
      <c r="J1034" s="1301"/>
      <c r="K1034" s="1301"/>
      <c r="L1034" s="1619">
        <f t="shared" si="197"/>
        <v>0</v>
      </c>
    </row>
    <row r="1035" spans="1:12" ht="15.75">
      <c r="A1035" s="7">
        <v>675</v>
      </c>
      <c r="B1035" s="1187">
        <v>4600</v>
      </c>
      <c r="C1035" s="1754" t="s">
        <v>785</v>
      </c>
      <c r="D1035" s="1755"/>
      <c r="E1035" s="1630">
        <f t="shared" si="198"/>
        <v>0</v>
      </c>
      <c r="F1035" s="1601"/>
      <c r="G1035" s="1559"/>
      <c r="H1035" s="1581"/>
      <c r="I1035" s="1300"/>
      <c r="J1035" s="1301"/>
      <c r="K1035" s="1301"/>
      <c r="L1035" s="1619">
        <f t="shared" si="197"/>
        <v>0</v>
      </c>
    </row>
    <row r="1036" spans="1:12" ht="15.75">
      <c r="A1036" s="7">
        <v>685</v>
      </c>
      <c r="B1036" s="1187">
        <v>4900</v>
      </c>
      <c r="C1036" s="1744" t="s">
        <v>389</v>
      </c>
      <c r="D1036" s="1744"/>
      <c r="E1036" s="1630">
        <f t="shared" si="198"/>
        <v>0</v>
      </c>
      <c r="F1036" s="1601">
        <f aca="true" t="shared" si="201" ref="F1036:L1036">+F1037+F1038</f>
        <v>0</v>
      </c>
      <c r="G1036" s="1555">
        <f t="shared" si="201"/>
        <v>0</v>
      </c>
      <c r="H1036" s="1577">
        <f t="shared" si="201"/>
        <v>0</v>
      </c>
      <c r="I1036" s="607">
        <f t="shared" si="201"/>
        <v>0</v>
      </c>
      <c r="J1036" s="608">
        <f t="shared" si="201"/>
        <v>0</v>
      </c>
      <c r="K1036" s="608">
        <f t="shared" si="201"/>
        <v>0</v>
      </c>
      <c r="L1036" s="609">
        <f t="shared" si="201"/>
        <v>0</v>
      </c>
    </row>
    <row r="1037" spans="1:12" ht="15.75">
      <c r="A1037" s="8">
        <v>690</v>
      </c>
      <c r="B1037" s="1238"/>
      <c r="C1037" s="1189">
        <v>4901</v>
      </c>
      <c r="D1037" s="1240" t="s">
        <v>390</v>
      </c>
      <c r="E1037" s="1594">
        <f t="shared" si="198"/>
        <v>0</v>
      </c>
      <c r="F1037" s="1572"/>
      <c r="G1037" s="1556"/>
      <c r="H1037" s="1578"/>
      <c r="I1037" s="578"/>
      <c r="J1037" s="579"/>
      <c r="K1037" s="579"/>
      <c r="L1037" s="580">
        <f t="shared" si="197"/>
        <v>0</v>
      </c>
    </row>
    <row r="1038" spans="1:12" ht="15.75">
      <c r="A1038" s="8">
        <v>695</v>
      </c>
      <c r="B1038" s="1238"/>
      <c r="C1038" s="1191">
        <v>4902</v>
      </c>
      <c r="D1038" s="1199" t="s">
        <v>391</v>
      </c>
      <c r="E1038" s="1594">
        <f t="shared" si="198"/>
        <v>0</v>
      </c>
      <c r="F1038" s="1599"/>
      <c r="G1038" s="1557"/>
      <c r="H1038" s="1579"/>
      <c r="I1038" s="588"/>
      <c r="J1038" s="589"/>
      <c r="K1038" s="589"/>
      <c r="L1038" s="580">
        <f t="shared" si="197"/>
        <v>0</v>
      </c>
    </row>
    <row r="1039" spans="1:12" ht="15.75">
      <c r="A1039" s="7">
        <v>700</v>
      </c>
      <c r="B1039" s="1241">
        <v>5100</v>
      </c>
      <c r="C1039" s="1743" t="s">
        <v>786</v>
      </c>
      <c r="D1039" s="1743"/>
      <c r="E1039" s="1630">
        <f t="shared" si="198"/>
        <v>0</v>
      </c>
      <c r="F1039" s="1601"/>
      <c r="G1039" s="1559"/>
      <c r="H1039" s="1581"/>
      <c r="I1039" s="1300"/>
      <c r="J1039" s="1301"/>
      <c r="K1039" s="1301"/>
      <c r="L1039" s="1619">
        <f t="shared" si="197"/>
        <v>0</v>
      </c>
    </row>
    <row r="1040" spans="1:12" ht="15.75">
      <c r="A1040" s="7">
        <v>710</v>
      </c>
      <c r="B1040" s="1241">
        <v>5200</v>
      </c>
      <c r="C1040" s="1743" t="s">
        <v>787</v>
      </c>
      <c r="D1040" s="1743"/>
      <c r="E1040" s="1630">
        <f t="shared" si="198"/>
        <v>0</v>
      </c>
      <c r="F1040" s="1601">
        <f aca="true" t="shared" si="202" ref="F1040:L1040">SUM(F1041:F1047)</f>
        <v>0</v>
      </c>
      <c r="G1040" s="1555">
        <f t="shared" si="202"/>
        <v>0</v>
      </c>
      <c r="H1040" s="1577">
        <f t="shared" si="202"/>
        <v>0</v>
      </c>
      <c r="I1040" s="607">
        <f t="shared" si="202"/>
        <v>0</v>
      </c>
      <c r="J1040" s="608">
        <f t="shared" si="202"/>
        <v>0</v>
      </c>
      <c r="K1040" s="608">
        <f t="shared" si="202"/>
        <v>0</v>
      </c>
      <c r="L1040" s="609">
        <f t="shared" si="202"/>
        <v>0</v>
      </c>
    </row>
    <row r="1041" spans="1:12" ht="15.75">
      <c r="A1041" s="8">
        <v>715</v>
      </c>
      <c r="B1041" s="1242"/>
      <c r="C1041" s="1243">
        <v>5201</v>
      </c>
      <c r="D1041" s="1244" t="s">
        <v>788</v>
      </c>
      <c r="E1041" s="1594">
        <f t="shared" si="198"/>
        <v>0</v>
      </c>
      <c r="F1041" s="1572"/>
      <c r="G1041" s="1556"/>
      <c r="H1041" s="1578"/>
      <c r="I1041" s="578"/>
      <c r="J1041" s="579"/>
      <c r="K1041" s="579"/>
      <c r="L1041" s="580">
        <f t="shared" si="197"/>
        <v>0</v>
      </c>
    </row>
    <row r="1042" spans="1:12" ht="15.75">
      <c r="A1042" s="8">
        <v>720</v>
      </c>
      <c r="B1042" s="1242"/>
      <c r="C1042" s="1245">
        <v>5202</v>
      </c>
      <c r="D1042" s="1246" t="s">
        <v>789</v>
      </c>
      <c r="E1042" s="1594">
        <f t="shared" si="198"/>
        <v>0</v>
      </c>
      <c r="F1042" s="1600"/>
      <c r="G1042" s="1558"/>
      <c r="H1042" s="1580"/>
      <c r="I1042" s="581"/>
      <c r="J1042" s="582"/>
      <c r="K1042" s="582"/>
      <c r="L1042" s="580">
        <f t="shared" si="197"/>
        <v>0</v>
      </c>
    </row>
    <row r="1043" spans="1:12" ht="15.75">
      <c r="A1043" s="8">
        <v>725</v>
      </c>
      <c r="B1043" s="1242"/>
      <c r="C1043" s="1245">
        <v>5203</v>
      </c>
      <c r="D1043" s="1246" t="s">
        <v>1768</v>
      </c>
      <c r="E1043" s="1594">
        <f t="shared" si="198"/>
        <v>0</v>
      </c>
      <c r="F1043" s="1600"/>
      <c r="G1043" s="1558"/>
      <c r="H1043" s="1580"/>
      <c r="I1043" s="581"/>
      <c r="J1043" s="582"/>
      <c r="K1043" s="582"/>
      <c r="L1043" s="580">
        <f t="shared" si="197"/>
        <v>0</v>
      </c>
    </row>
    <row r="1044" spans="1:12" ht="15.75">
      <c r="A1044" s="8">
        <v>730</v>
      </c>
      <c r="B1044" s="1242"/>
      <c r="C1044" s="1245">
        <v>5204</v>
      </c>
      <c r="D1044" s="1246" t="s">
        <v>1769</v>
      </c>
      <c r="E1044" s="1594">
        <f t="shared" si="198"/>
        <v>0</v>
      </c>
      <c r="F1044" s="1600"/>
      <c r="G1044" s="1558"/>
      <c r="H1044" s="1580"/>
      <c r="I1044" s="581"/>
      <c r="J1044" s="582"/>
      <c r="K1044" s="582"/>
      <c r="L1044" s="580">
        <f t="shared" si="197"/>
        <v>0</v>
      </c>
    </row>
    <row r="1045" spans="1:12" ht="15.75">
      <c r="A1045" s="8">
        <v>735</v>
      </c>
      <c r="B1045" s="1242"/>
      <c r="C1045" s="1245">
        <v>5205</v>
      </c>
      <c r="D1045" s="1246" t="s">
        <v>1770</v>
      </c>
      <c r="E1045" s="1594">
        <f t="shared" si="198"/>
        <v>0</v>
      </c>
      <c r="F1045" s="1600"/>
      <c r="G1045" s="1558"/>
      <c r="H1045" s="1580"/>
      <c r="I1045" s="581"/>
      <c r="J1045" s="582"/>
      <c r="K1045" s="582"/>
      <c r="L1045" s="580">
        <f t="shared" si="197"/>
        <v>0</v>
      </c>
    </row>
    <row r="1046" spans="1:12" ht="15.75">
      <c r="A1046" s="8">
        <v>740</v>
      </c>
      <c r="B1046" s="1242"/>
      <c r="C1046" s="1245">
        <v>5206</v>
      </c>
      <c r="D1046" s="1246" t="s">
        <v>1771</v>
      </c>
      <c r="E1046" s="1594">
        <f t="shared" si="198"/>
        <v>0</v>
      </c>
      <c r="F1046" s="1600"/>
      <c r="G1046" s="1558"/>
      <c r="H1046" s="1580"/>
      <c r="I1046" s="581"/>
      <c r="J1046" s="582"/>
      <c r="K1046" s="582"/>
      <c r="L1046" s="580">
        <f t="shared" si="197"/>
        <v>0</v>
      </c>
    </row>
    <row r="1047" spans="1:12" ht="15.75">
      <c r="A1047" s="8">
        <v>745</v>
      </c>
      <c r="B1047" s="1242"/>
      <c r="C1047" s="1247">
        <v>5219</v>
      </c>
      <c r="D1047" s="1248" t="s">
        <v>1772</v>
      </c>
      <c r="E1047" s="1594">
        <f t="shared" si="198"/>
        <v>0</v>
      </c>
      <c r="F1047" s="1599"/>
      <c r="G1047" s="1557"/>
      <c r="H1047" s="1579"/>
      <c r="I1047" s="588"/>
      <c r="J1047" s="589"/>
      <c r="K1047" s="589"/>
      <c r="L1047" s="580">
        <f t="shared" si="197"/>
        <v>0</v>
      </c>
    </row>
    <row r="1048" spans="1:12" ht="15.75">
      <c r="A1048" s="7">
        <v>750</v>
      </c>
      <c r="B1048" s="1241">
        <v>5300</v>
      </c>
      <c r="C1048" s="1743" t="s">
        <v>1773</v>
      </c>
      <c r="D1048" s="1743"/>
      <c r="E1048" s="1630">
        <f t="shared" si="198"/>
        <v>0</v>
      </c>
      <c r="F1048" s="1601">
        <f aca="true" t="shared" si="203" ref="F1048:L1048">SUM(F1049:F1050)</f>
        <v>0</v>
      </c>
      <c r="G1048" s="1555">
        <f t="shared" si="203"/>
        <v>0</v>
      </c>
      <c r="H1048" s="1577">
        <f t="shared" si="203"/>
        <v>0</v>
      </c>
      <c r="I1048" s="607">
        <f t="shared" si="203"/>
        <v>0</v>
      </c>
      <c r="J1048" s="608">
        <f t="shared" si="203"/>
        <v>0</v>
      </c>
      <c r="K1048" s="608">
        <f t="shared" si="203"/>
        <v>0</v>
      </c>
      <c r="L1048" s="609">
        <f t="shared" si="203"/>
        <v>0</v>
      </c>
    </row>
    <row r="1049" spans="1:12" ht="15.75">
      <c r="A1049" s="8">
        <v>755</v>
      </c>
      <c r="B1049" s="1242"/>
      <c r="C1049" s="1243">
        <v>5301</v>
      </c>
      <c r="D1049" s="1244" t="s">
        <v>310</v>
      </c>
      <c r="E1049" s="1594">
        <f t="shared" si="198"/>
        <v>0</v>
      </c>
      <c r="F1049" s="1572"/>
      <c r="G1049" s="1556"/>
      <c r="H1049" s="1578"/>
      <c r="I1049" s="578"/>
      <c r="J1049" s="579"/>
      <c r="K1049" s="579"/>
      <c r="L1049" s="580">
        <f t="shared" si="197"/>
        <v>0</v>
      </c>
    </row>
    <row r="1050" spans="1:12" ht="15.75">
      <c r="A1050" s="8">
        <v>760</v>
      </c>
      <c r="B1050" s="1242"/>
      <c r="C1050" s="1247">
        <v>5309</v>
      </c>
      <c r="D1050" s="1248" t="s">
        <v>1774</v>
      </c>
      <c r="E1050" s="1594">
        <f t="shared" si="198"/>
        <v>0</v>
      </c>
      <c r="F1050" s="1599"/>
      <c r="G1050" s="1557"/>
      <c r="H1050" s="1579"/>
      <c r="I1050" s="588"/>
      <c r="J1050" s="589"/>
      <c r="K1050" s="589"/>
      <c r="L1050" s="580">
        <f t="shared" si="197"/>
        <v>0</v>
      </c>
    </row>
    <row r="1051" spans="1:12" ht="15.75">
      <c r="A1051" s="7">
        <v>765</v>
      </c>
      <c r="B1051" s="1241">
        <v>5400</v>
      </c>
      <c r="C1051" s="1743" t="s">
        <v>803</v>
      </c>
      <c r="D1051" s="1743"/>
      <c r="E1051" s="1630">
        <f t="shared" si="198"/>
        <v>0</v>
      </c>
      <c r="F1051" s="1601"/>
      <c r="G1051" s="1559"/>
      <c r="H1051" s="1581"/>
      <c r="I1051" s="1300"/>
      <c r="J1051" s="1301"/>
      <c r="K1051" s="1301"/>
      <c r="L1051" s="1619">
        <f t="shared" si="197"/>
        <v>0</v>
      </c>
    </row>
    <row r="1052" spans="1:12" ht="15.75">
      <c r="A1052" s="7">
        <v>775</v>
      </c>
      <c r="B1052" s="1187">
        <v>5500</v>
      </c>
      <c r="C1052" s="1744" t="s">
        <v>804</v>
      </c>
      <c r="D1052" s="1744"/>
      <c r="E1052" s="1630">
        <f t="shared" si="198"/>
        <v>0</v>
      </c>
      <c r="F1052" s="1601">
        <f aca="true" t="shared" si="204" ref="F1052:L1052">SUM(F1053:F1056)</f>
        <v>0</v>
      </c>
      <c r="G1052" s="1555">
        <f t="shared" si="204"/>
        <v>0</v>
      </c>
      <c r="H1052" s="1577">
        <f t="shared" si="204"/>
        <v>0</v>
      </c>
      <c r="I1052" s="607">
        <f t="shared" si="204"/>
        <v>0</v>
      </c>
      <c r="J1052" s="608">
        <f t="shared" si="204"/>
        <v>0</v>
      </c>
      <c r="K1052" s="608">
        <f t="shared" si="204"/>
        <v>0</v>
      </c>
      <c r="L1052" s="609">
        <f t="shared" si="204"/>
        <v>0</v>
      </c>
    </row>
    <row r="1053" spans="1:12" ht="15.75">
      <c r="A1053" s="8">
        <v>780</v>
      </c>
      <c r="B1053" s="1238"/>
      <c r="C1053" s="1189">
        <v>5501</v>
      </c>
      <c r="D1053" s="1208" t="s">
        <v>805</v>
      </c>
      <c r="E1053" s="1594">
        <f t="shared" si="198"/>
        <v>0</v>
      </c>
      <c r="F1053" s="1572"/>
      <c r="G1053" s="1556"/>
      <c r="H1053" s="1578"/>
      <c r="I1053" s="578"/>
      <c r="J1053" s="579"/>
      <c r="K1053" s="579"/>
      <c r="L1053" s="580">
        <f t="shared" si="197"/>
        <v>0</v>
      </c>
    </row>
    <row r="1054" spans="1:12" ht="15.75">
      <c r="A1054" s="8">
        <v>785</v>
      </c>
      <c r="B1054" s="1238"/>
      <c r="C1054" s="1195">
        <v>5502</v>
      </c>
      <c r="D1054" s="1196" t="s">
        <v>806</v>
      </c>
      <c r="E1054" s="1594">
        <f t="shared" si="198"/>
        <v>0</v>
      </c>
      <c r="F1054" s="1600"/>
      <c r="G1054" s="1558"/>
      <c r="H1054" s="1580"/>
      <c r="I1054" s="581"/>
      <c r="J1054" s="582"/>
      <c r="K1054" s="582"/>
      <c r="L1054" s="580">
        <f t="shared" si="197"/>
        <v>0</v>
      </c>
    </row>
    <row r="1055" spans="1:12" ht="15.75">
      <c r="A1055" s="8">
        <v>790</v>
      </c>
      <c r="B1055" s="1238"/>
      <c r="C1055" s="1195">
        <v>5503</v>
      </c>
      <c r="D1055" s="1239" t="s">
        <v>807</v>
      </c>
      <c r="E1055" s="1594">
        <f t="shared" si="198"/>
        <v>0</v>
      </c>
      <c r="F1055" s="1600"/>
      <c r="G1055" s="1558"/>
      <c r="H1055" s="1580"/>
      <c r="I1055" s="581"/>
      <c r="J1055" s="582"/>
      <c r="K1055" s="582"/>
      <c r="L1055" s="580">
        <f t="shared" si="197"/>
        <v>0</v>
      </c>
    </row>
    <row r="1056" spans="1:12" ht="15.75">
      <c r="A1056" s="8">
        <v>795</v>
      </c>
      <c r="B1056" s="1238"/>
      <c r="C1056" s="1191">
        <v>5504</v>
      </c>
      <c r="D1056" s="1219" t="s">
        <v>808</v>
      </c>
      <c r="E1056" s="1594">
        <f t="shared" si="198"/>
        <v>0</v>
      </c>
      <c r="F1056" s="1599"/>
      <c r="G1056" s="1557"/>
      <c r="H1056" s="1579"/>
      <c r="I1056" s="588"/>
      <c r="J1056" s="589"/>
      <c r="K1056" s="589"/>
      <c r="L1056" s="580">
        <f t="shared" si="197"/>
        <v>0</v>
      </c>
    </row>
    <row r="1057" spans="1:12" ht="15.75">
      <c r="A1057" s="7">
        <v>805</v>
      </c>
      <c r="B1057" s="1241">
        <v>5700</v>
      </c>
      <c r="C1057" s="1745" t="s">
        <v>1445</v>
      </c>
      <c r="D1057" s="1746"/>
      <c r="E1057" s="1630">
        <f t="shared" si="198"/>
        <v>0</v>
      </c>
      <c r="F1057" s="1601">
        <f aca="true" t="shared" si="205" ref="F1057:L1057">SUM(F1058:F1060)</f>
        <v>0</v>
      </c>
      <c r="G1057" s="1555">
        <f t="shared" si="205"/>
        <v>0</v>
      </c>
      <c r="H1057" s="1577">
        <f t="shared" si="205"/>
        <v>0</v>
      </c>
      <c r="I1057" s="607">
        <f t="shared" si="205"/>
        <v>0</v>
      </c>
      <c r="J1057" s="608">
        <f t="shared" si="205"/>
        <v>0</v>
      </c>
      <c r="K1057" s="608">
        <f t="shared" si="205"/>
        <v>0</v>
      </c>
      <c r="L1057" s="609">
        <f t="shared" si="205"/>
        <v>0</v>
      </c>
    </row>
    <row r="1058" spans="1:12" ht="16.5" thickBot="1">
      <c r="A1058" s="8">
        <v>810</v>
      </c>
      <c r="B1058" s="1242"/>
      <c r="C1058" s="1243">
        <v>5701</v>
      </c>
      <c r="D1058" s="1244" t="s">
        <v>810</v>
      </c>
      <c r="E1058" s="1594">
        <f t="shared" si="198"/>
        <v>0</v>
      </c>
      <c r="F1058" s="1590">
        <v>0</v>
      </c>
      <c r="G1058" s="1590">
        <v>0</v>
      </c>
      <c r="H1058" s="1590">
        <v>0</v>
      </c>
      <c r="I1058" s="1590">
        <v>0</v>
      </c>
      <c r="J1058" s="1590">
        <v>0</v>
      </c>
      <c r="K1058" s="1590">
        <v>0</v>
      </c>
      <c r="L1058" s="580">
        <f t="shared" si="197"/>
        <v>0</v>
      </c>
    </row>
    <row r="1059" spans="1:12" ht="16.5" thickBot="1">
      <c r="A1059" s="8">
        <v>815</v>
      </c>
      <c r="B1059" s="1242"/>
      <c r="C1059" s="1249">
        <v>5702</v>
      </c>
      <c r="D1059" s="1250" t="s">
        <v>811</v>
      </c>
      <c r="E1059" s="1594">
        <f t="shared" si="198"/>
        <v>0</v>
      </c>
      <c r="F1059" s="1590">
        <v>0</v>
      </c>
      <c r="G1059" s="1590">
        <v>0</v>
      </c>
      <c r="H1059" s="1590">
        <v>0</v>
      </c>
      <c r="I1059" s="1590">
        <v>0</v>
      </c>
      <c r="J1059" s="1590">
        <v>0</v>
      </c>
      <c r="K1059" s="1590">
        <v>0</v>
      </c>
      <c r="L1059" s="580">
        <f t="shared" si="197"/>
        <v>0</v>
      </c>
    </row>
    <row r="1060" spans="1:12" ht="16.5" thickBot="1">
      <c r="A1060" s="12">
        <v>816</v>
      </c>
      <c r="B1060" s="1194"/>
      <c r="C1060" s="1251">
        <v>4071</v>
      </c>
      <c r="D1060" s="1252" t="s">
        <v>812</v>
      </c>
      <c r="E1060" s="1594">
        <f t="shared" si="198"/>
        <v>0</v>
      </c>
      <c r="F1060" s="1590">
        <v>0</v>
      </c>
      <c r="G1060" s="1590">
        <v>0</v>
      </c>
      <c r="H1060" s="1590">
        <v>0</v>
      </c>
      <c r="I1060" s="1590">
        <v>0</v>
      </c>
      <c r="J1060" s="1590">
        <v>0</v>
      </c>
      <c r="K1060" s="1590">
        <v>0</v>
      </c>
      <c r="L1060" s="580">
        <f t="shared" si="197"/>
        <v>0</v>
      </c>
    </row>
    <row r="1061" spans="1:12" ht="36" customHeight="1" thickBot="1">
      <c r="A1061" s="8">
        <v>820</v>
      </c>
      <c r="B1061" s="1254">
        <v>98</v>
      </c>
      <c r="C1061" s="1747" t="s">
        <v>813</v>
      </c>
      <c r="D1061" s="1748"/>
      <c r="E1061" s="1631">
        <f t="shared" si="198"/>
        <v>0</v>
      </c>
      <c r="F1061" s="1607"/>
      <c r="G1061" s="1607"/>
      <c r="H1061" s="1607"/>
      <c r="I1061" s="1590">
        <v>0</v>
      </c>
      <c r="J1061" s="1590">
        <v>0</v>
      </c>
      <c r="K1061" s="1590">
        <v>0</v>
      </c>
      <c r="L1061" s="580">
        <f t="shared" si="197"/>
        <v>0</v>
      </c>
    </row>
    <row r="1062" spans="1:12" ht="15.75">
      <c r="A1062" s="8">
        <v>821</v>
      </c>
      <c r="B1062" s="1255"/>
      <c r="C1062" s="1256"/>
      <c r="D1062" s="1257"/>
      <c r="E1062" s="437"/>
      <c r="F1062" s="437"/>
      <c r="G1062" s="437"/>
      <c r="H1062" s="437"/>
      <c r="I1062" s="437"/>
      <c r="J1062" s="437"/>
      <c r="K1062" s="437"/>
      <c r="L1062" s="438"/>
    </row>
    <row r="1063" spans="1:12" ht="15.75">
      <c r="A1063" s="8">
        <v>822</v>
      </c>
      <c r="B1063" s="1258"/>
      <c r="C1063" s="1112"/>
      <c r="D1063" s="1253"/>
      <c r="E1063" s="437"/>
      <c r="F1063" s="437"/>
      <c r="G1063" s="437"/>
      <c r="H1063" s="437"/>
      <c r="I1063" s="437"/>
      <c r="J1063" s="437"/>
      <c r="K1063" s="437"/>
      <c r="L1063" s="438"/>
    </row>
    <row r="1064" spans="1:12" ht="15.75">
      <c r="A1064" s="8">
        <v>823</v>
      </c>
      <c r="B1064" s="1259"/>
      <c r="C1064" s="1260"/>
      <c r="D1064" s="1253"/>
      <c r="E1064" s="437"/>
      <c r="F1064" s="437"/>
      <c r="G1064" s="437"/>
      <c r="H1064" s="437"/>
      <c r="I1064" s="437"/>
      <c r="J1064" s="437"/>
      <c r="K1064" s="437"/>
      <c r="L1064" s="438"/>
    </row>
    <row r="1065" spans="1:12" ht="16.5" thickBot="1">
      <c r="A1065" s="8">
        <v>825</v>
      </c>
      <c r="B1065" s="1261"/>
      <c r="C1065" s="1261" t="s">
        <v>1020</v>
      </c>
      <c r="D1065" s="1262">
        <f>+B1065</f>
        <v>0</v>
      </c>
      <c r="E1065" s="523">
        <f aca="true" t="shared" si="206" ref="E1065:J1065">SUM(E954,E957,E963,E969,E970,E988,E992,E998,E1001,E1002,E1003,E1004,E1005,E1012,E1019,E1020,E1021,E1022,E1029,E1033,E1034,E1035,E1036,E1039,E1040,E1048,E1051,E1052,E1057)+E1061</f>
        <v>0</v>
      </c>
      <c r="F1065" s="524">
        <f t="shared" si="206"/>
        <v>0</v>
      </c>
      <c r="G1065" s="754">
        <f>SUM(G954,G957,G963,G969,G970,G988,G992,G998,G1001,G1002,G1003,G1004,G1005,G1012,G1019,G1020,G1021,G1022,G1029,G1033,G1034,G1035,G1036,G1039,G1040,G1048,G1051,G1052,G1057)+G1061</f>
        <v>0</v>
      </c>
      <c r="H1065" s="754">
        <f>SUM(H954,H957,H963,H969,H970,H988,H992,H998,H1001,H1002,H1003,H1004,H1005,H1012,H1019,H1020,H1021,H1022,H1029,H1033,H1034,H1035,H1036,H1039,H1040,H1048,H1051,H1052,H1057)+H1061</f>
        <v>0</v>
      </c>
      <c r="I1065" s="754">
        <f>SUM(I954,I957,I963,I969,I970,I988,I992,I998,I1001,I1002,I1003,I1004,I1005,I1012,I1019,I1020,I1021,I1022,I1029,I1033,I1034,I1035,I1036,I1039,I1040,I1048,I1051,I1052,I1057)+I1061</f>
        <v>0</v>
      </c>
      <c r="J1065" s="755">
        <f t="shared" si="206"/>
        <v>0</v>
      </c>
      <c r="K1065" s="755">
        <f>SUM(K954,K957,K963,K969,K970,K988,K992,K998,K1001,K1002,K1003,K1004,K1005,K1012,K1019,K1020,K1021,K1022,K1029,K1033,K1034,K1035,K1036,K1039,K1040,K1048,K1051,K1052,K1057)+K1061</f>
        <v>0</v>
      </c>
      <c r="L1065" s="756">
        <f>SUM(L954,L957,L963,L969,L970,L988,L992,L998,L1001,L1002,L1003,L1004,L1005,L1012,L1019,L1020,L1021,L1022,L1029,L1033,L1034,L1035,L1036,L1039,L1040,L1048,L1051,L1052,L1057)+L1061</f>
        <v>0</v>
      </c>
    </row>
    <row r="1066" spans="1:12" ht="16.5" thickTop="1">
      <c r="A1066" s="8"/>
      <c r="B1066" s="1263"/>
      <c r="C1066" s="1264"/>
      <c r="D1066" s="1115"/>
      <c r="E1066" s="765"/>
      <c r="F1066" s="765"/>
      <c r="G1066" s="765"/>
      <c r="H1066" s="765"/>
      <c r="I1066" s="765"/>
      <c r="J1066" s="765"/>
      <c r="K1066" s="765"/>
      <c r="L1066" s="765"/>
    </row>
    <row r="1067" spans="1:12" ht="15.75">
      <c r="A1067" s="8"/>
      <c r="B1067" s="1175"/>
      <c r="C1067" s="1265"/>
      <c r="D1067" s="1266"/>
      <c r="E1067" s="766"/>
      <c r="F1067" s="766"/>
      <c r="G1067" s="766"/>
      <c r="H1067" s="766"/>
      <c r="I1067" s="766"/>
      <c r="J1067" s="766"/>
      <c r="K1067" s="766"/>
      <c r="L1067" s="766"/>
    </row>
    <row r="1068" spans="1:12" ht="15.75">
      <c r="A1068" s="8"/>
      <c r="B1068" s="765"/>
      <c r="C1068" s="1112"/>
      <c r="D1068" s="1139"/>
      <c r="E1068" s="766"/>
      <c r="F1068" s="766"/>
      <c r="G1068" s="766"/>
      <c r="H1068" s="766"/>
      <c r="I1068" s="766"/>
      <c r="J1068" s="766"/>
      <c r="K1068" s="766"/>
      <c r="L1068" s="766"/>
    </row>
    <row r="1069" spans="1:12" ht="15.75">
      <c r="A1069" s="8"/>
      <c r="B1069" s="1749" t="str">
        <f>$B$7</f>
        <v>ОТЧЕТНИ ДАННИ ПО ЕБК ЗА ИЗПЪЛНЕНИЕТО НА БЮДЖЕТА</v>
      </c>
      <c r="C1069" s="1750"/>
      <c r="D1069" s="1750"/>
      <c r="E1069" s="766"/>
      <c r="F1069" s="766"/>
      <c r="G1069" s="766"/>
      <c r="H1069" s="766"/>
      <c r="I1069" s="766"/>
      <c r="J1069" s="766"/>
      <c r="K1069" s="766"/>
      <c r="L1069" s="766"/>
    </row>
    <row r="1070" spans="1:12" ht="15.75">
      <c r="A1070" s="8"/>
      <c r="B1070" s="765"/>
      <c r="C1070" s="1112"/>
      <c r="D1070" s="1139"/>
      <c r="E1070" s="1140" t="s">
        <v>564</v>
      </c>
      <c r="F1070" s="1140" t="s">
        <v>1377</v>
      </c>
      <c r="G1070" s="766"/>
      <c r="H1070" s="766"/>
      <c r="I1070" s="766"/>
      <c r="J1070" s="766"/>
      <c r="K1070" s="766"/>
      <c r="L1070" s="766"/>
    </row>
    <row r="1071" spans="1:12" ht="18.75">
      <c r="A1071" s="8"/>
      <c r="B1071" s="1751" t="str">
        <f>$B$9</f>
        <v>ПГТ Н.Й.Вапцаров</v>
      </c>
      <c r="C1071" s="1752"/>
      <c r="D1071" s="1753"/>
      <c r="E1071" s="1059" t="str">
        <f>$E$9</f>
        <v>01.01.2022</v>
      </c>
      <c r="F1071" s="1144" t="str">
        <f>$F$9</f>
        <v>30.09.2022</v>
      </c>
      <c r="G1071" s="766"/>
      <c r="H1071" s="766"/>
      <c r="I1071" s="766"/>
      <c r="J1071" s="766"/>
      <c r="K1071" s="766"/>
      <c r="L1071" s="766"/>
    </row>
    <row r="1072" spans="1:12" ht="15.75">
      <c r="A1072" s="8"/>
      <c r="B1072" s="1145" t="str">
        <f>$B$10</f>
        <v>                                                            (наименование на разпоредителя с бюджет)</v>
      </c>
      <c r="C1072" s="765"/>
      <c r="D1072" s="1115"/>
      <c r="E1072" s="1146"/>
      <c r="F1072" s="1146"/>
      <c r="G1072" s="766"/>
      <c r="H1072" s="766"/>
      <c r="I1072" s="766"/>
      <c r="J1072" s="766"/>
      <c r="K1072" s="766"/>
      <c r="L1072" s="766"/>
    </row>
    <row r="1073" spans="1:12" ht="15.75">
      <c r="A1073" s="8"/>
      <c r="B1073" s="1145"/>
      <c r="C1073" s="765"/>
      <c r="D1073" s="1115"/>
      <c r="E1073" s="1145"/>
      <c r="F1073" s="765"/>
      <c r="G1073" s="766"/>
      <c r="H1073" s="766"/>
      <c r="I1073" s="766"/>
      <c r="J1073" s="766"/>
      <c r="K1073" s="766"/>
      <c r="L1073" s="766"/>
    </row>
    <row r="1074" spans="1:12" ht="19.5">
      <c r="A1074" s="8"/>
      <c r="B1074" s="1739" t="e">
        <f>$B$12</f>
        <v>#N/A</v>
      </c>
      <c r="C1074" s="1740"/>
      <c r="D1074" s="1741"/>
      <c r="E1074" s="1147" t="s">
        <v>359</v>
      </c>
      <c r="F1074" s="1267" t="str">
        <f>$F$12</f>
        <v>1003</v>
      </c>
      <c r="G1074" s="766"/>
      <c r="H1074" s="766"/>
      <c r="I1074" s="766"/>
      <c r="J1074" s="766"/>
      <c r="K1074" s="766"/>
      <c r="L1074" s="766"/>
    </row>
    <row r="1075" spans="1:12" ht="15.75">
      <c r="A1075" s="8"/>
      <c r="B1075" s="1150" t="str">
        <f>$B$13</f>
        <v>                                             (наименование на първостепенния разпоредител с бюджет)</v>
      </c>
      <c r="C1075" s="765"/>
      <c r="D1075" s="1115"/>
      <c r="E1075" s="1151"/>
      <c r="F1075" s="1152"/>
      <c r="G1075" s="766"/>
      <c r="H1075" s="766"/>
      <c r="I1075" s="766"/>
      <c r="J1075" s="766"/>
      <c r="K1075" s="766"/>
      <c r="L1075" s="766"/>
    </row>
    <row r="1076" spans="1:12" ht="19.5">
      <c r="A1076" s="8"/>
      <c r="B1076" s="1268"/>
      <c r="C1076" s="1268"/>
      <c r="D1076" s="1269" t="s">
        <v>464</v>
      </c>
      <c r="E1076" s="1270">
        <f>$E$15</f>
        <v>0</v>
      </c>
      <c r="F1076" s="1271">
        <f>$F$15</f>
        <v>0</v>
      </c>
      <c r="G1076" s="437"/>
      <c r="H1076" s="437"/>
      <c r="I1076" s="437"/>
      <c r="J1076" s="437"/>
      <c r="K1076" s="437"/>
      <c r="L1076" s="437"/>
    </row>
    <row r="1077" spans="1:12" ht="16.5" thickBot="1">
      <c r="A1077" s="8"/>
      <c r="B1077" s="1146"/>
      <c r="C1077" s="1112"/>
      <c r="D1077" s="1272" t="s">
        <v>873</v>
      </c>
      <c r="E1077" s="766"/>
      <c r="F1077" s="1273" t="s">
        <v>567</v>
      </c>
      <c r="G1077" s="1273"/>
      <c r="H1077" s="1273"/>
      <c r="I1077" s="1273"/>
      <c r="J1077" s="437"/>
      <c r="K1077" s="1273"/>
      <c r="L1077" s="437"/>
    </row>
    <row r="1078" spans="1:12" ht="15.75">
      <c r="A1078" s="8"/>
      <c r="B1078" s="1274" t="s">
        <v>815</v>
      </c>
      <c r="C1078" s="1275" t="s">
        <v>816</v>
      </c>
      <c r="D1078" s="1276" t="s">
        <v>817</v>
      </c>
      <c r="E1078" s="1277" t="s">
        <v>818</v>
      </c>
      <c r="F1078" s="1278" t="s">
        <v>819</v>
      </c>
      <c r="G1078" s="767"/>
      <c r="H1078" s="767"/>
      <c r="I1078" s="767"/>
      <c r="J1078" s="767"/>
      <c r="K1078" s="767"/>
      <c r="L1078" s="767"/>
    </row>
    <row r="1079" spans="1:12" ht="15.75">
      <c r="A1079" s="10">
        <v>905</v>
      </c>
      <c r="B1079" s="1279"/>
      <c r="C1079" s="1280" t="s">
        <v>820</v>
      </c>
      <c r="D1079" s="1281" t="s">
        <v>821</v>
      </c>
      <c r="E1079" s="1304"/>
      <c r="F1079" s="1305"/>
      <c r="G1079" s="767"/>
      <c r="H1079" s="767"/>
      <c r="I1079" s="767"/>
      <c r="J1079" s="767"/>
      <c r="K1079" s="767"/>
      <c r="L1079" s="767"/>
    </row>
    <row r="1080" spans="1:12" ht="15.75">
      <c r="A1080" s="10">
        <v>906</v>
      </c>
      <c r="B1080" s="1282"/>
      <c r="C1080" s="1283" t="s">
        <v>822</v>
      </c>
      <c r="D1080" s="1284" t="s">
        <v>823</v>
      </c>
      <c r="E1080" s="1306"/>
      <c r="F1080" s="1307"/>
      <c r="G1080" s="767"/>
      <c r="H1080" s="767"/>
      <c r="I1080" s="767"/>
      <c r="J1080" s="767"/>
      <c r="K1080" s="767"/>
      <c r="L1080" s="767"/>
    </row>
    <row r="1081" spans="1:12" ht="15.75">
      <c r="A1081" s="10">
        <v>907</v>
      </c>
      <c r="B1081" s="1285"/>
      <c r="C1081" s="1286" t="s">
        <v>824</v>
      </c>
      <c r="D1081" s="1287" t="s">
        <v>825</v>
      </c>
      <c r="E1081" s="1308"/>
      <c r="F1081" s="1309"/>
      <c r="G1081" s="767"/>
      <c r="H1081" s="767"/>
      <c r="I1081" s="767"/>
      <c r="J1081" s="767"/>
      <c r="K1081" s="767"/>
      <c r="L1081" s="767"/>
    </row>
    <row r="1082" spans="1:12" ht="15.75">
      <c r="A1082" s="10">
        <v>910</v>
      </c>
      <c r="B1082" s="1279"/>
      <c r="C1082" s="1280" t="s">
        <v>826</v>
      </c>
      <c r="D1082" s="1281" t="s">
        <v>827</v>
      </c>
      <c r="E1082" s="1310"/>
      <c r="F1082" s="1311"/>
      <c r="G1082" s="767"/>
      <c r="H1082" s="767"/>
      <c r="I1082" s="767"/>
      <c r="J1082" s="767"/>
      <c r="K1082" s="767"/>
      <c r="L1082" s="767"/>
    </row>
    <row r="1083" spans="1:12" ht="15.75">
      <c r="A1083" s="10">
        <v>911</v>
      </c>
      <c r="B1083" s="1282"/>
      <c r="C1083" s="1283" t="s">
        <v>828</v>
      </c>
      <c r="D1083" s="1284" t="s">
        <v>823</v>
      </c>
      <c r="E1083" s="1306"/>
      <c r="F1083" s="1307"/>
      <c r="G1083" s="767"/>
      <c r="H1083" s="767"/>
      <c r="I1083" s="767"/>
      <c r="J1083" s="767"/>
      <c r="K1083" s="767"/>
      <c r="L1083" s="767"/>
    </row>
    <row r="1084" spans="1:12" ht="15.75">
      <c r="A1084" s="10">
        <v>912</v>
      </c>
      <c r="B1084" s="1288"/>
      <c r="C1084" s="1289" t="s">
        <v>829</v>
      </c>
      <c r="D1084" s="1290" t="s">
        <v>830</v>
      </c>
      <c r="E1084" s="1312"/>
      <c r="F1084" s="1313"/>
      <c r="G1084" s="767"/>
      <c r="H1084" s="767"/>
      <c r="I1084" s="767"/>
      <c r="J1084" s="767"/>
      <c r="K1084" s="767"/>
      <c r="L1084" s="767"/>
    </row>
    <row r="1085" spans="1:12" ht="15.75">
      <c r="A1085" s="10">
        <v>920</v>
      </c>
      <c r="B1085" s="1279"/>
      <c r="C1085" s="1280" t="s">
        <v>831</v>
      </c>
      <c r="D1085" s="1281" t="s">
        <v>832</v>
      </c>
      <c r="E1085" s="1314"/>
      <c r="F1085" s="1315"/>
      <c r="G1085" s="767"/>
      <c r="H1085" s="767"/>
      <c r="I1085" s="767"/>
      <c r="J1085" s="767"/>
      <c r="K1085" s="767"/>
      <c r="L1085" s="767"/>
    </row>
    <row r="1086" spans="1:12" ht="15.75">
      <c r="A1086" s="10">
        <v>921</v>
      </c>
      <c r="B1086" s="1282"/>
      <c r="C1086" s="1291" t="s">
        <v>833</v>
      </c>
      <c r="D1086" s="1292" t="s">
        <v>834</v>
      </c>
      <c r="E1086" s="1316"/>
      <c r="F1086" s="1317"/>
      <c r="G1086" s="767"/>
      <c r="H1086" s="767"/>
      <c r="I1086" s="767"/>
      <c r="J1086" s="767"/>
      <c r="K1086" s="767"/>
      <c r="L1086" s="767"/>
    </row>
    <row r="1087" spans="1:12" ht="15.75">
      <c r="A1087" s="10">
        <v>922</v>
      </c>
      <c r="B1087" s="1288"/>
      <c r="C1087" s="1286" t="s">
        <v>835</v>
      </c>
      <c r="D1087" s="1287" t="s">
        <v>836</v>
      </c>
      <c r="E1087" s="1318"/>
      <c r="F1087" s="1319"/>
      <c r="G1087" s="767"/>
      <c r="H1087" s="767"/>
      <c r="I1087" s="767"/>
      <c r="J1087" s="767"/>
      <c r="K1087" s="767"/>
      <c r="L1087" s="767"/>
    </row>
    <row r="1088" spans="1:12" ht="15.75">
      <c r="A1088" s="10">
        <v>930</v>
      </c>
      <c r="B1088" s="1279"/>
      <c r="C1088" s="1280" t="s">
        <v>837</v>
      </c>
      <c r="D1088" s="1281" t="s">
        <v>838</v>
      </c>
      <c r="E1088" s="1310"/>
      <c r="F1088" s="1311"/>
      <c r="G1088" s="767"/>
      <c r="H1088" s="767"/>
      <c r="I1088" s="767"/>
      <c r="J1088" s="767"/>
      <c r="K1088" s="767"/>
      <c r="L1088" s="767"/>
    </row>
    <row r="1089" spans="1:12" ht="15.75">
      <c r="A1089" s="10">
        <v>931</v>
      </c>
      <c r="B1089" s="1282"/>
      <c r="C1089" s="1291" t="s">
        <v>839</v>
      </c>
      <c r="D1089" s="1292" t="s">
        <v>840</v>
      </c>
      <c r="E1089" s="1320"/>
      <c r="F1089" s="1321"/>
      <c r="G1089" s="767"/>
      <c r="H1089" s="767"/>
      <c r="I1089" s="767"/>
      <c r="J1089" s="767"/>
      <c r="K1089" s="767"/>
      <c r="L1089" s="767"/>
    </row>
    <row r="1090" spans="1:12" ht="15.75">
      <c r="A1090" s="10">
        <v>932</v>
      </c>
      <c r="B1090" s="1288"/>
      <c r="C1090" s="1286" t="s">
        <v>841</v>
      </c>
      <c r="D1090" s="1287" t="s">
        <v>842</v>
      </c>
      <c r="E1090" s="1308"/>
      <c r="F1090" s="1309"/>
      <c r="G1090" s="767"/>
      <c r="H1090" s="767"/>
      <c r="I1090" s="767"/>
      <c r="J1090" s="767"/>
      <c r="K1090" s="767"/>
      <c r="L1090" s="767"/>
    </row>
    <row r="1091" spans="1:12" ht="15.75">
      <c r="A1091" s="9">
        <v>935</v>
      </c>
      <c r="B1091" s="1279"/>
      <c r="C1091" s="1280" t="s">
        <v>843</v>
      </c>
      <c r="D1091" s="1281" t="s">
        <v>1850</v>
      </c>
      <c r="E1091" s="1310"/>
      <c r="F1091" s="1311"/>
      <c r="G1091" s="767"/>
      <c r="H1091" s="767"/>
      <c r="I1091" s="767"/>
      <c r="J1091" s="767"/>
      <c r="K1091" s="767"/>
      <c r="L1091" s="767"/>
    </row>
    <row r="1092" spans="1:12" ht="31.5">
      <c r="A1092" s="10">
        <v>940</v>
      </c>
      <c r="B1092" s="1279"/>
      <c r="C1092" s="1280" t="s">
        <v>1851</v>
      </c>
      <c r="D1092" s="1281" t="s">
        <v>1499</v>
      </c>
      <c r="E1092" s="1322"/>
      <c r="F1092" s="1323"/>
      <c r="G1092" s="767"/>
      <c r="H1092" s="767"/>
      <c r="I1092" s="767"/>
      <c r="J1092" s="767"/>
      <c r="K1092" s="767"/>
      <c r="L1092" s="767"/>
    </row>
    <row r="1093" spans="1:12" ht="15.75">
      <c r="A1093" s="10">
        <v>950</v>
      </c>
      <c r="B1093" s="1279"/>
      <c r="C1093" s="1280" t="s">
        <v>1852</v>
      </c>
      <c r="D1093" s="1281" t="s">
        <v>1497</v>
      </c>
      <c r="E1093" s="1310"/>
      <c r="F1093" s="1311"/>
      <c r="G1093" s="767"/>
      <c r="H1093" s="767"/>
      <c r="I1093" s="767"/>
      <c r="J1093" s="767"/>
      <c r="K1093" s="767"/>
      <c r="L1093" s="767"/>
    </row>
    <row r="1094" spans="1:12" ht="31.5">
      <c r="A1094" s="10">
        <v>953</v>
      </c>
      <c r="B1094" s="1279"/>
      <c r="C1094" s="1280" t="s">
        <v>1853</v>
      </c>
      <c r="D1094" s="1281" t="s">
        <v>1498</v>
      </c>
      <c r="E1094" s="1310"/>
      <c r="F1094" s="1311"/>
      <c r="G1094" s="767"/>
      <c r="H1094" s="767"/>
      <c r="I1094" s="767"/>
      <c r="J1094" s="767"/>
      <c r="K1094" s="767"/>
      <c r="L1094" s="767"/>
    </row>
    <row r="1095" spans="1:12" ht="31.5">
      <c r="A1095" s="10">
        <v>954</v>
      </c>
      <c r="B1095" s="1279"/>
      <c r="C1095" s="1280" t="s">
        <v>1854</v>
      </c>
      <c r="D1095" s="1281" t="s">
        <v>1855</v>
      </c>
      <c r="E1095" s="1310"/>
      <c r="F1095" s="1311"/>
      <c r="G1095" s="767"/>
      <c r="H1095" s="767"/>
      <c r="I1095" s="767"/>
      <c r="J1095" s="767"/>
      <c r="K1095" s="767"/>
      <c r="L1095" s="767"/>
    </row>
    <row r="1096" spans="1:12" ht="15.75">
      <c r="A1096" s="10">
        <v>955</v>
      </c>
      <c r="B1096" s="1279"/>
      <c r="C1096" s="1280" t="s">
        <v>1856</v>
      </c>
      <c r="D1096" s="1281" t="s">
        <v>1857</v>
      </c>
      <c r="E1096" s="1310"/>
      <c r="F1096" s="1311"/>
      <c r="G1096" s="767"/>
      <c r="H1096" s="767"/>
      <c r="I1096" s="767"/>
      <c r="J1096" s="767"/>
      <c r="K1096" s="767"/>
      <c r="L1096" s="767"/>
    </row>
    <row r="1097" spans="1:12" ht="15.75">
      <c r="A1097" s="10">
        <v>956</v>
      </c>
      <c r="B1097" s="1279"/>
      <c r="C1097" s="1280" t="s">
        <v>1858</v>
      </c>
      <c r="D1097" s="1281" t="s">
        <v>1859</v>
      </c>
      <c r="E1097" s="1310"/>
      <c r="F1097" s="1311"/>
      <c r="G1097" s="767"/>
      <c r="H1097" s="767"/>
      <c r="I1097" s="767"/>
      <c r="J1097" s="767"/>
      <c r="K1097" s="767"/>
      <c r="L1097" s="767"/>
    </row>
    <row r="1098" spans="1:12" ht="15.75">
      <c r="A1098" s="10">
        <v>958</v>
      </c>
      <c r="B1098" s="1279"/>
      <c r="C1098" s="1280" t="s">
        <v>1860</v>
      </c>
      <c r="D1098" s="1281" t="s">
        <v>1861</v>
      </c>
      <c r="E1098" s="1310"/>
      <c r="F1098" s="1311"/>
      <c r="G1098" s="767"/>
      <c r="H1098" s="767"/>
      <c r="I1098" s="767"/>
      <c r="J1098" s="767"/>
      <c r="K1098" s="767"/>
      <c r="L1098" s="767"/>
    </row>
    <row r="1099" spans="1:12" ht="15.75">
      <c r="A1099" s="10">
        <v>959</v>
      </c>
      <c r="B1099" s="1279"/>
      <c r="C1099" s="1280" t="s">
        <v>1862</v>
      </c>
      <c r="D1099" s="1281" t="s">
        <v>1863</v>
      </c>
      <c r="E1099" s="1310"/>
      <c r="F1099" s="1311"/>
      <c r="G1099" s="767"/>
      <c r="H1099" s="767"/>
      <c r="I1099" s="767"/>
      <c r="J1099" s="767"/>
      <c r="K1099" s="767"/>
      <c r="L1099" s="767"/>
    </row>
    <row r="1100" spans="1:12" ht="16.5" thickBot="1">
      <c r="A1100" s="10">
        <v>960</v>
      </c>
      <c r="B1100" s="1293"/>
      <c r="C1100" s="1294" t="s">
        <v>1864</v>
      </c>
      <c r="D1100" s="1295" t="s">
        <v>1865</v>
      </c>
      <c r="E1100" s="1324"/>
      <c r="F1100" s="1325"/>
      <c r="G1100" s="767"/>
      <c r="H1100" s="767"/>
      <c r="I1100" s="767"/>
      <c r="J1100" s="767"/>
      <c r="K1100" s="767"/>
      <c r="L1100" s="767"/>
    </row>
    <row r="1101" spans="2:12" ht="16.5" thickTop="1">
      <c r="B1101" s="1296" t="s">
        <v>1375</v>
      </c>
      <c r="C1101" s="1297"/>
      <c r="D1101" s="1298"/>
      <c r="E1101" s="767"/>
      <c r="F1101" s="767"/>
      <c r="G1101" s="767"/>
      <c r="H1101" s="767"/>
      <c r="I1101" s="767"/>
      <c r="J1101" s="767"/>
      <c r="K1101" s="767"/>
      <c r="L1101" s="767"/>
    </row>
    <row r="1102" spans="2:12" ht="15.75">
      <c r="B1102" s="1742" t="s">
        <v>1866</v>
      </c>
      <c r="C1102" s="1742"/>
      <c r="D1102" s="1742"/>
      <c r="E1102" s="767"/>
      <c r="F1102" s="767"/>
      <c r="G1102" s="767"/>
      <c r="H1102" s="767"/>
      <c r="I1102" s="767"/>
      <c r="J1102" s="767"/>
      <c r="K1102" s="767"/>
      <c r="L1102" s="767"/>
    </row>
    <row r="1103" spans="2:12" ht="15.75">
      <c r="B1103" s="27"/>
      <c r="C1103" s="27"/>
      <c r="D1103" s="1299"/>
      <c r="E1103" s="27"/>
      <c r="F1103" s="27"/>
      <c r="G1103" s="27"/>
      <c r="H1103" s="27"/>
      <c r="I1103" s="27"/>
      <c r="J1103" s="27"/>
      <c r="K1103" s="27"/>
      <c r="L1103" s="27"/>
    </row>
    <row r="1104" spans="2:12" ht="15.75">
      <c r="B1104" s="210"/>
      <c r="C1104" s="210"/>
      <c r="D1104" s="210"/>
      <c r="E1104" s="210"/>
      <c r="F1104" s="210"/>
      <c r="G1104" s="210"/>
      <c r="H1104" s="210"/>
      <c r="I1104" s="210"/>
      <c r="J1104" s="210"/>
      <c r="K1104" s="210"/>
      <c r="L1104" s="210"/>
    </row>
    <row r="1107" ht="36" customHeight="1"/>
  </sheetData>
  <sheetProtection/>
  <mergeCells count="213">
    <mergeCell ref="E19:H19"/>
    <mergeCell ref="E178:H178"/>
    <mergeCell ref="E347:H347"/>
    <mergeCell ref="E448:H448"/>
    <mergeCell ref="E611:H611"/>
    <mergeCell ref="E778:H778"/>
    <mergeCell ref="C888:D888"/>
    <mergeCell ref="C892:D892"/>
    <mergeCell ref="B900:D900"/>
    <mergeCell ref="B902:D902"/>
    <mergeCell ref="B905:D905"/>
    <mergeCell ref="B933:D933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55:D455"/>
    <mergeCell ref="C458:D458"/>
    <mergeCell ref="C461:D461"/>
    <mergeCell ref="C468:D468"/>
    <mergeCell ref="C471:D471"/>
    <mergeCell ref="B444:D444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169:D169"/>
    <mergeCell ref="B171:D171"/>
    <mergeCell ref="B174:D174"/>
    <mergeCell ref="C199:D199"/>
    <mergeCell ref="C235:D235"/>
    <mergeCell ref="C234:D234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B938:D938"/>
    <mergeCell ref="B940:D940"/>
    <mergeCell ref="B943:D943"/>
    <mergeCell ref="E947:H947"/>
    <mergeCell ref="I947:L947"/>
    <mergeCell ref="C954:D954"/>
    <mergeCell ref="C957:D957"/>
    <mergeCell ref="C963:D963"/>
    <mergeCell ref="C969:D969"/>
    <mergeCell ref="C970:D970"/>
    <mergeCell ref="C988:D988"/>
    <mergeCell ref="C992:D992"/>
    <mergeCell ref="C998:D998"/>
    <mergeCell ref="C1001:D1001"/>
    <mergeCell ref="C1002:D1002"/>
    <mergeCell ref="C1003:D1003"/>
    <mergeCell ref="C1004:D1004"/>
    <mergeCell ref="C1005:D1005"/>
    <mergeCell ref="C1019:D1019"/>
    <mergeCell ref="C1020:D1020"/>
    <mergeCell ref="C1021:D1021"/>
    <mergeCell ref="C1022:D1022"/>
    <mergeCell ref="C1029:D1029"/>
    <mergeCell ref="C1033:D1033"/>
    <mergeCell ref="C1034:D1034"/>
    <mergeCell ref="C1035:D1035"/>
    <mergeCell ref="C1036:D1036"/>
    <mergeCell ref="C1039:D1039"/>
    <mergeCell ref="C1040:D1040"/>
    <mergeCell ref="C1048:D1048"/>
    <mergeCell ref="B1074:D1074"/>
    <mergeCell ref="B1102:D1102"/>
    <mergeCell ref="C1051:D1051"/>
    <mergeCell ref="C1052:D1052"/>
    <mergeCell ref="C1057:D1057"/>
    <mergeCell ref="C1061:D1061"/>
    <mergeCell ref="B1069:D1069"/>
    <mergeCell ref="B1071:D1071"/>
  </mergeCells>
  <conditionalFormatting sqref="E437:L437 E588:L588">
    <cfRule type="cellIs" priority="231" dxfId="66" operator="notEqual" stopIfTrue="1">
      <formula>0</formula>
    </cfRule>
  </conditionalFormatting>
  <conditionalFormatting sqref="E307 E609 E15:G15 E176 E345 E430 E446 E17 E740:F740 E907:F907 E776">
    <cfRule type="cellIs" priority="161" dxfId="59" operator="equal" stopIfTrue="1">
      <formula>98</formula>
    </cfRule>
    <cfRule type="cellIs" priority="162" dxfId="60" operator="equal" stopIfTrue="1">
      <formula>96</formula>
    </cfRule>
    <cfRule type="cellIs" priority="163" dxfId="61" operator="equal" stopIfTrue="1">
      <formula>42</formula>
    </cfRule>
    <cfRule type="cellIs" priority="164" dxfId="62" operator="equal" stopIfTrue="1">
      <formula>97</formula>
    </cfRule>
    <cfRule type="cellIs" priority="165" dxfId="63" operator="equal" stopIfTrue="1">
      <formula>33</formula>
    </cfRule>
  </conditionalFormatting>
  <conditionalFormatting sqref="F174 F607 F738 F305 F343 F428 F444 F774 F905">
    <cfRule type="cellIs" priority="155" dxfId="67" operator="equal" stopIfTrue="1">
      <formula>0</formula>
    </cfRule>
  </conditionalFormatting>
  <conditionalFormatting sqref="H15 F609 F176 F307 F345 F430 F446 F776">
    <cfRule type="cellIs" priority="108" dxfId="63" operator="equal" stopIfTrue="1">
      <formula>"ЧУЖДИ СРЕДСТВА"</formula>
    </cfRule>
    <cfRule type="cellIs" priority="109" dxfId="62" operator="equal" stopIfTrue="1">
      <formula>"СЕС - ДМП"</formula>
    </cfRule>
    <cfRule type="cellIs" priority="110" dxfId="61" operator="equal" stopIfTrue="1">
      <formula>"СЕС - РА"</formula>
    </cfRule>
    <cfRule type="cellIs" priority="111" dxfId="60" operator="equal" stopIfTrue="1">
      <formula>"СЕС - ДЕС"</formula>
    </cfRule>
    <cfRule type="cellIs" priority="113" dxfId="59" operator="equal" stopIfTrue="1">
      <formula>"СЕС - КСФ"</formula>
    </cfRule>
  </conditionalFormatting>
  <conditionalFormatting sqref="D437 D588">
    <cfRule type="cellIs" priority="42" dxfId="64" operator="notEqual" stopIfTrue="1">
      <formula>0</formula>
    </cfRule>
  </conditionalFormatting>
  <conditionalFormatting sqref="D729">
    <cfRule type="cellIs" priority="279" dxfId="68" operator="equal" stopIfTrue="1">
      <formula>0</formula>
    </cfRule>
  </conditionalFormatting>
  <conditionalFormatting sqref="D616">
    <cfRule type="cellIs" priority="280" dxfId="31" operator="notEqual" stopIfTrue="1">
      <formula>"ИЗБЕРЕТЕ ДЕЙНОСТ"</formula>
    </cfRule>
  </conditionalFormatting>
  <conditionalFormatting sqref="C616">
    <cfRule type="cellIs" priority="281" dxfId="31" operator="notEqual" stopIfTrue="1">
      <formula>0</formula>
    </cfRule>
  </conditionalFormatting>
  <conditionalFormatting sqref="D896">
    <cfRule type="cellIs" priority="35" dxfId="69" operator="equal" stopIfTrue="1">
      <formula>0</formula>
    </cfRule>
  </conditionalFormatting>
  <conditionalFormatting sqref="D783">
    <cfRule type="cellIs" priority="32" dxfId="6" operator="notEqual" stopIfTrue="1">
      <formula>"ИЗБЕРЕТЕ ДЕЙНОСТ"</formula>
    </cfRule>
  </conditionalFormatting>
  <conditionalFormatting sqref="C783">
    <cfRule type="cellIs" priority="31" dxfId="6" operator="notEqual" stopIfTrue="1">
      <formula>0</formula>
    </cfRule>
  </conditionalFormatting>
  <conditionalFormatting sqref="E1076:F1076">
    <cfRule type="cellIs" priority="16" dxfId="59" operator="equal" stopIfTrue="1">
      <formula>98</formula>
    </cfRule>
    <cfRule type="cellIs" priority="17" dxfId="60" operator="equal" stopIfTrue="1">
      <formula>96</formula>
    </cfRule>
    <cfRule type="cellIs" priority="18" dxfId="61" operator="equal" stopIfTrue="1">
      <formula>42</formula>
    </cfRule>
    <cfRule type="cellIs" priority="19" dxfId="62" operator="equal" stopIfTrue="1">
      <formula>97</formula>
    </cfRule>
    <cfRule type="cellIs" priority="20" dxfId="63" operator="equal" stopIfTrue="1">
      <formula>33</formula>
    </cfRule>
  </conditionalFormatting>
  <conditionalFormatting sqref="D1065">
    <cfRule type="cellIs" priority="15" dxfId="69" operator="equal" stopIfTrue="1">
      <formula>0</formula>
    </cfRule>
  </conditionalFormatting>
  <conditionalFormatting sqref="F943">
    <cfRule type="cellIs" priority="14" dxfId="67" operator="equal" stopIfTrue="1">
      <formula>0</formula>
    </cfRule>
  </conditionalFormatting>
  <conditionalFormatting sqref="F1074">
    <cfRule type="cellIs" priority="13" dxfId="67" operator="equal" stopIfTrue="1">
      <formula>0</formula>
    </cfRule>
  </conditionalFormatting>
  <conditionalFormatting sqref="D952">
    <cfRule type="cellIs" priority="12" dxfId="6" operator="notEqual" stopIfTrue="1">
      <formula>"ИЗБЕРЕТЕ ДЕЙНОСТ"</formula>
    </cfRule>
  </conditionalFormatting>
  <conditionalFormatting sqref="C952">
    <cfRule type="cellIs" priority="11" dxfId="6" operator="notEqual" stopIfTrue="1">
      <formula>0</formula>
    </cfRule>
  </conditionalFormatting>
  <conditionalFormatting sqref="E945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F945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 F1058:K1060 K955:K956 K971:K987 K958:K962 K1049:K1051 G1021:J1021 K1041:K1047 K1037:K1039 K1030:K1035 K1023:K1028 F1013:K1018 K1006:K1011 K999:K1004 F995:J996 K989:K991 G968:I969 E958:E1060 G1020:I1020 F1053:I1056 F971:I987 F989:I991 G964:J967 F999:I1004 F1006:I1011 K993:K996 F1023:I1028 F1030:I1035 F1037:I1039 F1041:I1047 F1049:I1051 F964:F969 K1053:K1056 F958:I962 K964:K969 K1019:K1021 E955:I956 F993:I994 F997:I997 G1019:J1019 F1019:F1021 E1061:K1061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 D952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 D950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 E1085:F1087"/>
    <dataValidation allowBlank="1" showInputMessage="1" showErrorMessage="1" prompt="Щатни бройки - без бройките за дейности, финансирани по единни разходни стандарти.&#10;&#10;" sqref="E910:H912 E743:H745 E1079:F1081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 E1082:F1084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I12" sqref="I12:S180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1946</v>
      </c>
      <c r="I2" s="28"/>
    </row>
    <row r="3" spans="1:9" ht="12.75">
      <c r="A3" s="28" t="s">
        <v>863</v>
      </c>
      <c r="B3" s="28" t="s">
        <v>1944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1945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9">
        <f>$B$7</f>
        <v>0</v>
      </c>
      <c r="J14" s="1750"/>
      <c r="K14" s="175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51">
        <f>$B$9</f>
        <v>0</v>
      </c>
      <c r="J16" s="1752"/>
      <c r="K16" s="175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39">
        <f>$B$12</f>
        <v>0</v>
      </c>
      <c r="J19" s="1740"/>
      <c r="K19" s="1741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760" t="s">
        <v>1930</v>
      </c>
      <c r="M23" s="1761"/>
      <c r="N23" s="1761"/>
      <c r="O23" s="1762"/>
      <c r="P23" s="1763" t="s">
        <v>1931</v>
      </c>
      <c r="Q23" s="1764"/>
      <c r="R23" s="1764"/>
      <c r="S23" s="1656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1920</v>
      </c>
      <c r="M24" s="1573" t="s">
        <v>1921</v>
      </c>
      <c r="N24" s="1574" t="s">
        <v>1922</v>
      </c>
      <c r="O24" s="1575" t="s">
        <v>1923</v>
      </c>
      <c r="P24" s="1587" t="s">
        <v>1924</v>
      </c>
      <c r="Q24" s="1588" t="s">
        <v>1925</v>
      </c>
      <c r="R24" s="1589" t="s">
        <v>1926</v>
      </c>
      <c r="S24" s="1565" t="s">
        <v>1927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1917</v>
      </c>
      <c r="S25" s="762" t="s">
        <v>1916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5" t="s">
        <v>1024</v>
      </c>
      <c r="K30" s="1755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6" t="s">
        <v>1027</v>
      </c>
      <c r="K33" s="1756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57" t="s">
        <v>726</v>
      </c>
      <c r="K39" s="1757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8" t="s">
        <v>869</v>
      </c>
      <c r="K45" s="1759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6" t="s">
        <v>733</v>
      </c>
      <c r="K46" s="1756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44" t="s">
        <v>752</v>
      </c>
      <c r="K64" s="1744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44" t="s">
        <v>0</v>
      </c>
      <c r="K68" s="1744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44" t="s">
        <v>752</v>
      </c>
      <c r="K74" s="1744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44" t="s">
        <v>754</v>
      </c>
      <c r="K77" s="1744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54" t="s">
        <v>755</v>
      </c>
      <c r="K78" s="1755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54" t="s">
        <v>756</v>
      </c>
      <c r="K79" s="1755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54" t="s">
        <v>757</v>
      </c>
      <c r="K80" s="1755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44" t="s">
        <v>758</v>
      </c>
      <c r="K81" s="1744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1932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44" t="s">
        <v>770</v>
      </c>
      <c r="K95" s="1744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44" t="s">
        <v>771</v>
      </c>
      <c r="K96" s="1744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44" t="s">
        <v>772</v>
      </c>
      <c r="K97" s="1744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44" t="s">
        <v>773</v>
      </c>
      <c r="K98" s="1744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44" t="s">
        <v>780</v>
      </c>
      <c r="K105" s="1744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44" t="s">
        <v>784</v>
      </c>
      <c r="K109" s="1744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44" t="s">
        <v>847</v>
      </c>
      <c r="K110" s="1744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54" t="s">
        <v>785</v>
      </c>
      <c r="K111" s="1755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44" t="s">
        <v>389</v>
      </c>
      <c r="K112" s="1744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43" t="s">
        <v>786</v>
      </c>
      <c r="K115" s="1743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43" t="s">
        <v>787</v>
      </c>
      <c r="K116" s="1743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43" t="s">
        <v>1773</v>
      </c>
      <c r="K124" s="1743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43" t="s">
        <v>803</v>
      </c>
      <c r="K127" s="1743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44" t="s">
        <v>804</v>
      </c>
      <c r="K128" s="1744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5" t="s">
        <v>1445</v>
      </c>
      <c r="K133" s="1746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7" t="s">
        <v>813</v>
      </c>
      <c r="K137" s="1748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9">
        <f>$B$7</f>
        <v>0</v>
      </c>
      <c r="J145" s="1750"/>
      <c r="K145" s="175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51">
        <f>$B$9</f>
        <v>0</v>
      </c>
      <c r="J147" s="1752"/>
      <c r="K147" s="175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39">
        <f>$B$12</f>
        <v>0</v>
      </c>
      <c r="J150" s="1740"/>
      <c r="K150" s="1741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42" t="s">
        <v>1866</v>
      </c>
      <c r="J178" s="1742"/>
      <c r="K178" s="1742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 password="81B0" sheet="1" objects="1" scenarios="1"/>
  <mergeCells count="38"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2:M152">
    <cfRule type="cellIs" priority="36" dxfId="59" operator="equal" stopIfTrue="1">
      <formula>98</formula>
    </cfRule>
    <cfRule type="cellIs" priority="37" dxfId="60" operator="equal" stopIfTrue="1">
      <formula>96</formula>
    </cfRule>
    <cfRule type="cellIs" priority="38" dxfId="61" operator="equal" stopIfTrue="1">
      <formula>42</formula>
    </cfRule>
    <cfRule type="cellIs" priority="39" dxfId="62" operator="equal" stopIfTrue="1">
      <formula>97</formula>
    </cfRule>
    <cfRule type="cellIs" priority="40" dxfId="63" operator="equal" stopIfTrue="1">
      <formula>33</formula>
    </cfRule>
  </conditionalFormatting>
  <conditionalFormatting sqref="K141">
    <cfRule type="cellIs" priority="25" dxfId="69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0">
    <cfRule type="cellIs" priority="23" dxfId="6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M21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003906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1935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.75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.75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9.5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.75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9.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.75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.75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.75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.75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.75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9.5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.75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9.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.75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.75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.75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.75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9.5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.75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9.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.75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.75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9.5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9.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.75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.75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.75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.75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.75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.75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.75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.75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9.5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9.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.75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.75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.75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.75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.75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.75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.75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.75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.75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.75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.75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.75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.75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.75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.75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.75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.75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.75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.75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.75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.75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.75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.75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.75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20.2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.75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.75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.75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.75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.75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.75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.75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.75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.75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.75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.75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.75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.75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.75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.75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.75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.75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.75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.75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.75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.75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9.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.75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.75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.75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.75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.75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.75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.75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.75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.75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9.5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9.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.75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.75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.75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.75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20.2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.75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.75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.75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.75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.75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.75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.75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.75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.75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.75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20.2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.75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.75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.75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.75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.75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.75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.75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.75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.75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20.2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.75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.75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.75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.75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20.2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9.5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2022-10-07T07:01:43Z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